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2년 업무\3. 프로그램\11월 프로그램\"/>
    </mc:Choice>
  </mc:AlternateContent>
  <bookViews>
    <workbookView xWindow="0" yWindow="0" windowWidth="28800" windowHeight="11730"/>
  </bookViews>
  <sheets>
    <sheet name="12월 수강안내" sheetId="5" r:id="rId1"/>
  </sheets>
  <definedNames>
    <definedName name="_xlnm.Print_Area" localSheetId="0">'12월 수강안내'!$A$1:$K$108</definedName>
    <definedName name="_xlnm.Print_Titles" localSheetId="0">'12월 수강안내'!$16:$17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5" l="1"/>
  <c r="H48" i="5"/>
  <c r="H46" i="5"/>
  <c r="H45" i="5"/>
  <c r="D47" i="5"/>
  <c r="D48" i="5"/>
  <c r="D46" i="5"/>
  <c r="H42" i="5"/>
  <c r="H43" i="5"/>
  <c r="D44" i="5"/>
  <c r="D43" i="5"/>
  <c r="D42" i="5"/>
  <c r="H40" i="5"/>
  <c r="H39" i="5"/>
  <c r="H38" i="5"/>
  <c r="H37" i="5"/>
  <c r="D40" i="5"/>
  <c r="D39" i="5"/>
  <c r="D38" i="5"/>
  <c r="D37" i="5"/>
  <c r="H35" i="5"/>
  <c r="D36" i="5"/>
  <c r="D35" i="5"/>
  <c r="H31" i="5"/>
  <c r="H32" i="5"/>
  <c r="H34" i="5"/>
  <c r="H33" i="5"/>
  <c r="D33" i="5"/>
  <c r="D32" i="5"/>
  <c r="D31" i="5"/>
  <c r="D34" i="5"/>
  <c r="H29" i="5"/>
  <c r="H28" i="5"/>
  <c r="D28" i="5"/>
  <c r="D29" i="5"/>
  <c r="H23" i="5"/>
  <c r="H25" i="5"/>
  <c r="H24" i="5"/>
  <c r="H26" i="5"/>
  <c r="D24" i="5"/>
  <c r="D23" i="5"/>
  <c r="D26" i="5"/>
  <c r="D25" i="5"/>
  <c r="H19" i="5"/>
  <c r="H21" i="5"/>
  <c r="H20" i="5"/>
  <c r="D21" i="5"/>
  <c r="D19" i="5"/>
  <c r="D20" i="5"/>
  <c r="D22" i="5"/>
  <c r="D18" i="5" l="1"/>
  <c r="H27" i="5"/>
  <c r="D49" i="5" l="1"/>
  <c r="D90" i="5"/>
  <c r="D86" i="5"/>
  <c r="H75" i="5"/>
  <c r="H80" i="5"/>
  <c r="H79" i="5"/>
  <c r="D81" i="5"/>
  <c r="D70" i="5"/>
  <c r="D68" i="5"/>
  <c r="H72" i="5"/>
  <c r="H73" i="5"/>
  <c r="H71" i="5"/>
  <c r="D67" i="5"/>
  <c r="H68" i="5"/>
  <c r="D65" i="5"/>
  <c r="H65" i="5"/>
  <c r="D60" i="5"/>
  <c r="D58" i="5"/>
  <c r="H53" i="5"/>
  <c r="D53" i="5"/>
  <c r="H52" i="5"/>
  <c r="D52" i="5"/>
  <c r="H63" i="5"/>
  <c r="D63" i="5"/>
  <c r="H64" i="5"/>
  <c r="D64" i="5"/>
  <c r="D56" i="5"/>
  <c r="H56" i="5"/>
  <c r="H55" i="5"/>
  <c r="D55" i="5"/>
  <c r="D54" i="5"/>
  <c r="H18" i="5"/>
  <c r="D82" i="5" l="1"/>
  <c r="L82" i="5" s="1"/>
  <c r="H50" i="5"/>
  <c r="D50" i="5"/>
  <c r="D66" i="5" l="1"/>
  <c r="H66" i="5"/>
  <c r="L66" i="5" l="1"/>
</calcChain>
</file>

<file path=xl/sharedStrings.xml><?xml version="1.0" encoding="utf-8"?>
<sst xmlns="http://schemas.openxmlformats.org/spreadsheetml/2006/main" count="388" uniqueCount="146">
  <si>
    <t>시간</t>
  </si>
  <si>
    <t>대상</t>
  </si>
  <si>
    <t>화‧목</t>
  </si>
  <si>
    <t>반명</t>
  </si>
  <si>
    <t>진도</t>
  </si>
  <si>
    <t>06:00~06:50</t>
    <phoneticPr fontId="1" type="noConversion"/>
  </si>
  <si>
    <t>10:00~10:50</t>
    <phoneticPr fontId="1" type="noConversion"/>
  </si>
  <si>
    <t>19:00~19:50</t>
    <phoneticPr fontId="1" type="noConversion"/>
  </si>
  <si>
    <t>20:00~20:50</t>
    <phoneticPr fontId="1" type="noConversion"/>
  </si>
  <si>
    <t>성인/청소년</t>
    <phoneticPr fontId="1" type="noConversion"/>
  </si>
  <si>
    <t>강사</t>
    <phoneticPr fontId="1" type="noConversion"/>
  </si>
  <si>
    <t>《수 영 장》</t>
    <phoneticPr fontId="1" type="noConversion"/>
  </si>
  <si>
    <t>07:00~07:50</t>
    <phoneticPr fontId="1" type="noConversion"/>
  </si>
  <si>
    <t>《GX룸》</t>
    <phoneticPr fontId="1" type="noConversion"/>
  </si>
  <si>
    <t>▣ 유의사항</t>
    <phoneticPr fontId="1" type="noConversion"/>
  </si>
  <si>
    <t xml:space="preserve">  - 수강자 본인 외 대리 수강은 불가합니다.</t>
    <phoneticPr fontId="1" type="noConversion"/>
  </si>
  <si>
    <t xml:space="preserve">  - 강습 프로그램 정원(50%) 미만 시 합반 또는 폐강될 수 있습니다.</t>
    <phoneticPr fontId="1" type="noConversion"/>
  </si>
  <si>
    <t xml:space="preserve">  - 감면대상자는 해당 감면서류를 반드시 지참하여 방문하여 주시기 바랍니다.</t>
    <phoneticPr fontId="1" type="noConversion"/>
  </si>
  <si>
    <t xml:space="preserve">  - 강습프로그램 및 강사는 센터 사정에 따라 변경될 수 있습니다.</t>
    <phoneticPr fontId="1" type="noConversion"/>
  </si>
  <si>
    <t>▣ 문의사항 : 반월체육센터(031-273-0530)</t>
    <phoneticPr fontId="1" type="noConversion"/>
  </si>
  <si>
    <t>09:00~09:50</t>
    <phoneticPr fontId="1" type="noConversion"/>
  </si>
  <si>
    <t>14:00~14:50</t>
    <phoneticPr fontId="1" type="noConversion"/>
  </si>
  <si>
    <t>16:00~16:50</t>
    <phoneticPr fontId="1" type="noConversion"/>
  </si>
  <si>
    <t>《체력단련실》</t>
    <phoneticPr fontId="1" type="noConversion"/>
  </si>
  <si>
    <t>방송댄스</t>
    <phoneticPr fontId="1" type="noConversion"/>
  </si>
  <si>
    <t xml:space="preserve">  - 정기자유 수영은 정기강습 운영에 따라 일일자유수영이 제한될 수 있습니다.</t>
    <phoneticPr fontId="1" type="noConversion"/>
  </si>
  <si>
    <t xml:space="preserve">  - G.X실(요가, 댄스 등)의 개인용품(요가매트 등)은 지급되지 않으니 회원분이 준비하셔야 합니다.</t>
    <phoneticPr fontId="1" type="noConversion"/>
  </si>
  <si>
    <t>▣ 수영장 접수시 유의사항</t>
  </si>
  <si>
    <t>▣ 요금안내</t>
    <phoneticPr fontId="1" type="noConversion"/>
  </si>
  <si>
    <t>&lt;수영&gt; 강습(초/중/상/마스터) 성인 월수금 : 60,000원 / 성인 화목 50,000원</t>
    <phoneticPr fontId="1" type="noConversion"/>
  </si>
  <si>
    <t>&lt;수영&gt; 강습(초/중/상/마스터) 청소년/어린이 월수금 : 48,000원 / 화목 40,000원</t>
    <phoneticPr fontId="1" type="noConversion"/>
  </si>
  <si>
    <t>&lt;수영&gt; 월정기 자유수영 성인 50,000원 / 청소년 40,000원</t>
    <phoneticPr fontId="1" type="noConversion"/>
  </si>
  <si>
    <t>&lt;수영&gt; 일일자유수영(기존동일) 성인 3,000원 / 청소년 2,400원</t>
    <phoneticPr fontId="1" type="noConversion"/>
  </si>
  <si>
    <t>08:00~08:50</t>
    <phoneticPr fontId="1" type="noConversion"/>
  </si>
  <si>
    <t>11:00~11:50</t>
    <phoneticPr fontId="1" type="noConversion"/>
  </si>
  <si>
    <t>12:00~12:50</t>
    <phoneticPr fontId="1" type="noConversion"/>
  </si>
  <si>
    <t>13:00~13:50</t>
    <phoneticPr fontId="1" type="noConversion"/>
  </si>
  <si>
    <t>15:00~15:50</t>
    <phoneticPr fontId="1" type="noConversion"/>
  </si>
  <si>
    <t>17:00~17:50</t>
    <phoneticPr fontId="1" type="noConversion"/>
  </si>
  <si>
    <t>18:00~18:50</t>
    <phoneticPr fontId="1" type="noConversion"/>
  </si>
  <si>
    <t>황나나</t>
    <phoneticPr fontId="1" type="noConversion"/>
  </si>
  <si>
    <t>임선희</t>
    <phoneticPr fontId="1" type="noConversion"/>
  </si>
  <si>
    <t>서킷트레이닝</t>
    <phoneticPr fontId="1" type="noConversion"/>
  </si>
  <si>
    <t>밸런스트레이닝</t>
    <phoneticPr fontId="1" type="noConversion"/>
  </si>
  <si>
    <t>요가</t>
    <phoneticPr fontId="1" type="noConversion"/>
  </si>
  <si>
    <t>이수원</t>
    <phoneticPr fontId="1" type="noConversion"/>
  </si>
  <si>
    <t>《다목적체육관》</t>
    <phoneticPr fontId="1" type="noConversion"/>
  </si>
  <si>
    <t>&lt;GX룸&gt; 성인 월수금 40,000원 / 성인 화목 30,000원</t>
    <phoneticPr fontId="1" type="noConversion"/>
  </si>
  <si>
    <t>&lt;체력단련실&gt; 성인 월수금 90,000원 / 성인 화목 70,000원</t>
    <phoneticPr fontId="1" type="noConversion"/>
  </si>
  <si>
    <t>필라테스</t>
    <phoneticPr fontId="1" type="noConversion"/>
  </si>
  <si>
    <t>06:00~10:00</t>
    <phoneticPr fontId="1" type="noConversion"/>
  </si>
  <si>
    <t>월 정기자유이용</t>
    <phoneticPr fontId="1" type="noConversion"/>
  </si>
  <si>
    <t>18:00~22:00</t>
    <phoneticPr fontId="1" type="noConversion"/>
  </si>
  <si>
    <t>중학생 이상</t>
    <phoneticPr fontId="1" type="noConversion"/>
  </si>
  <si>
    <t>월‧수‧금</t>
    <phoneticPr fontId="1" type="noConversion"/>
  </si>
  <si>
    <t>성인</t>
    <phoneticPr fontId="1" type="noConversion"/>
  </si>
  <si>
    <t>월~금</t>
    <phoneticPr fontId="1" type="noConversion"/>
  </si>
  <si>
    <t>월,수,목,금</t>
    <phoneticPr fontId="1" type="noConversion"/>
  </si>
  <si>
    <t>화</t>
    <phoneticPr fontId="1" type="noConversion"/>
  </si>
  <si>
    <t>10:00~14:00</t>
    <phoneticPr fontId="1" type="noConversion"/>
  </si>
  <si>
    <t>정기 자유배드민턴A</t>
    <phoneticPr fontId="1" type="noConversion"/>
  </si>
  <si>
    <t>정기 자유배드민턴B</t>
    <phoneticPr fontId="1" type="noConversion"/>
  </si>
  <si>
    <t>정기 자유 배드민턴C</t>
    <phoneticPr fontId="1" type="noConversion"/>
  </si>
  <si>
    <t>정기 자유 탁구A</t>
    <phoneticPr fontId="1" type="noConversion"/>
  </si>
  <si>
    <t>정기 자유 탁구B</t>
    <phoneticPr fontId="1" type="noConversion"/>
  </si>
  <si>
    <t>정기 자유 탁구C</t>
    <phoneticPr fontId="1" type="noConversion"/>
  </si>
  <si>
    <t>정기 자유 농구</t>
    <phoneticPr fontId="1" type="noConversion"/>
  </si>
  <si>
    <t>초등학생</t>
    <phoneticPr fontId="1" type="noConversion"/>
  </si>
  <si>
    <t>어린이 농구교실</t>
    <phoneticPr fontId="1" type="noConversion"/>
  </si>
  <si>
    <t>화·목</t>
    <phoneticPr fontId="1" type="noConversion"/>
  </si>
  <si>
    <t>김현화</t>
    <phoneticPr fontId="1" type="noConversion"/>
  </si>
  <si>
    <t>어린이 발레</t>
    <phoneticPr fontId="1" type="noConversion"/>
  </si>
  <si>
    <t>김명정</t>
    <phoneticPr fontId="1" type="noConversion"/>
  </si>
  <si>
    <t>강사미정</t>
    <phoneticPr fontId="1" type="noConversion"/>
  </si>
  <si>
    <t xml:space="preserve">  - 수강 접수 시 해당 진도에 맞게 접수 바라며, 진도가 맞지 않는 경우에는 환불 처리 될 수 있습니다.</t>
    <phoneticPr fontId="1" type="noConversion"/>
  </si>
  <si>
    <t>자유형종합동작</t>
    <phoneticPr fontId="1" type="noConversion"/>
  </si>
  <si>
    <t>어린이</t>
    <phoneticPr fontId="1" type="noConversion"/>
  </si>
  <si>
    <t>모집
정원</t>
    <phoneticPr fontId="1" type="noConversion"/>
  </si>
  <si>
    <t>다이어트 댄스</t>
    <phoneticPr fontId="1" type="noConversion"/>
  </si>
  <si>
    <t>교정</t>
    <phoneticPr fontId="1" type="noConversion"/>
  </si>
  <si>
    <t>웨이트트레이닝</t>
    <phoneticPr fontId="1" type="noConversion"/>
  </si>
  <si>
    <t>정원</t>
    <phoneticPr fontId="1" type="noConversion"/>
  </si>
  <si>
    <t>중급7</t>
    <phoneticPr fontId="1" type="noConversion"/>
  </si>
  <si>
    <t>평영종합동작</t>
    <phoneticPr fontId="1" type="noConversion"/>
  </si>
  <si>
    <t>미정</t>
    <phoneticPr fontId="1" type="noConversion"/>
  </si>
  <si>
    <t>라인댄스(초급)</t>
    <phoneticPr fontId="1" type="noConversion"/>
  </si>
  <si>
    <t>월·수·금</t>
    <phoneticPr fontId="1" type="noConversion"/>
  </si>
  <si>
    <t>화·목</t>
    <phoneticPr fontId="1" type="noConversion"/>
  </si>
  <si>
    <t>윤철용</t>
    <phoneticPr fontId="1" type="noConversion"/>
  </si>
  <si>
    <t>서킷트레이닝</t>
    <phoneticPr fontId="1" type="noConversion"/>
  </si>
  <si>
    <t>강사미정</t>
    <phoneticPr fontId="1" type="noConversion"/>
  </si>
  <si>
    <t>강사미정</t>
    <phoneticPr fontId="1" type="noConversion"/>
  </si>
  <si>
    <t>강사미정</t>
    <phoneticPr fontId="1" type="noConversion"/>
  </si>
  <si>
    <t>바른자세</t>
    <phoneticPr fontId="1" type="noConversion"/>
  </si>
  <si>
    <t>바른자세</t>
    <phoneticPr fontId="1" type="noConversion"/>
  </si>
  <si>
    <t>황은자</t>
    <phoneticPr fontId="1" type="noConversion"/>
  </si>
  <si>
    <t>라인댄스(초중급)</t>
    <phoneticPr fontId="1" type="noConversion"/>
  </si>
  <si>
    <t>방송댄스</t>
    <phoneticPr fontId="1" type="noConversion"/>
  </si>
  <si>
    <t>황나나</t>
    <phoneticPr fontId="1" type="noConversion"/>
  </si>
  <si>
    <t>황나나</t>
    <phoneticPr fontId="1" type="noConversion"/>
  </si>
  <si>
    <t>06:00~20:50</t>
    <phoneticPr fontId="1" type="noConversion"/>
  </si>
  <si>
    <t>성인/청소년</t>
    <phoneticPr fontId="1" type="noConversion"/>
  </si>
  <si>
    <t>정기자유수영 (월 ~ 토 지정 시간)</t>
    <phoneticPr fontId="1" type="noConversion"/>
  </si>
  <si>
    <t>강사미정</t>
    <phoneticPr fontId="1" type="noConversion"/>
  </si>
  <si>
    <t>2022년 12월 반월체육센터 수강생 모집 안내</t>
    <phoneticPr fontId="1" type="noConversion"/>
  </si>
  <si>
    <r>
      <rPr>
        <b/>
        <sz val="12"/>
        <color theme="1"/>
        <rFont val="돋움"/>
        <family val="3"/>
        <charset val="129"/>
      </rPr>
      <t>▣</t>
    </r>
    <r>
      <rPr>
        <b/>
        <sz val="12"/>
        <color theme="1"/>
        <rFont val="맑은 고딕"/>
        <family val="3"/>
        <charset val="129"/>
      </rPr>
      <t xml:space="preserve"> </t>
    </r>
    <r>
      <rPr>
        <b/>
        <sz val="12"/>
        <color theme="1"/>
        <rFont val="맑은 고딕"/>
        <family val="3"/>
        <charset val="129"/>
        <scheme val="minor"/>
      </rPr>
      <t>수강등록 안내</t>
    </r>
    <r>
      <rPr>
        <b/>
        <sz val="12"/>
        <color theme="1"/>
        <rFont val="맑은 고딕"/>
        <family val="2"/>
        <charset val="129"/>
        <scheme val="minor"/>
      </rPr>
      <t xml:space="preserve">
</t>
    </r>
    <r>
      <rPr>
        <b/>
        <sz val="12"/>
        <color rgb="FF0066FF"/>
        <rFont val="맑은 고딕"/>
        <family val="3"/>
        <charset val="129"/>
        <scheme val="minor"/>
      </rPr>
      <t xml:space="preserve">  o 회원가입: 본인 회원가입(필수) '반월체육센터 홈페이지' 및 '화성시 통합예약시스템'
  o 수강신청: 방문 및 온라인 '반월체육센터 홈페이지' 및 '화성시 통합예약시스템'
  o 등록대상
    - 신규접수기간: 화성시민 및 화성시 재직자(신분증 및 등본확인, 재직관련 확인)
    - 추가접수기간: 화성시민 및 타 지역 모두
  o 감면대상: 신분증(연령확인), 학생증, 감면확인(국가유공자증 등) 등 필히 지참
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theme="1"/>
        <rFont val="맑은 고딕"/>
        <family val="3"/>
        <charset val="129"/>
      </rPr>
      <t>▣</t>
    </r>
    <r>
      <rPr>
        <b/>
        <sz val="12"/>
        <color theme="1"/>
        <rFont val="맑은 고딕"/>
        <family val="3"/>
        <charset val="129"/>
        <scheme val="minor"/>
      </rPr>
      <t xml:space="preserve"> 등록일정
  - 접 수 일(방문접수) : 2022. 11. 24.(목) ~ 11. 25.(금) 온라인, 현장
  - 추 첨 일 : 2022. 11. 26.(토) ※ 당첨자에 한해 개별 통지(SMS)
  - 결 제 일 : 2022. 11. 26.(토) ~ 11. 28.(월) 20:00
     ⇒ 수강결제 : 신용카드, 체크카드 결제(</t>
    </r>
    <r>
      <rPr>
        <b/>
        <sz val="12"/>
        <color rgb="FFFF0000"/>
        <rFont val="맑은 고딕"/>
        <family val="3"/>
        <charset val="129"/>
        <scheme val="minor"/>
      </rPr>
      <t>현금결제 불가</t>
    </r>
    <r>
      <rPr>
        <b/>
        <sz val="12"/>
        <color theme="1"/>
        <rFont val="맑은 고딕"/>
        <family val="3"/>
        <charset val="129"/>
        <scheme val="minor"/>
      </rPr>
      <t>)
     ⇒ 선택결제 : 개인사물함 프로그램 등록 시 신청 
  - 추가등록일(방문접수) : 2022. 11. 30.(수)      
    ⇒ 화성시민 및 타지역 포함 선착순 모집(정원 미달반 대상)
▣ 유의사항
  - 강사 채용(수급) 등이 원활하지 못할 경우, 해당반에 대해서는 강사 재 채용 후 회원모집 할 예정임</t>
    </r>
    <phoneticPr fontId="1" type="noConversion"/>
  </si>
  <si>
    <t>정용훈</t>
    <phoneticPr fontId="1" type="noConversion"/>
  </si>
  <si>
    <t>정용훈</t>
    <phoneticPr fontId="1" type="noConversion"/>
  </si>
  <si>
    <t>김명정</t>
    <phoneticPr fontId="1" type="noConversion"/>
  </si>
  <si>
    <t>다이어트 댄스</t>
    <phoneticPr fontId="1" type="noConversion"/>
  </si>
  <si>
    <t>어린이 필라테스</t>
    <phoneticPr fontId="1" type="noConversion"/>
  </si>
  <si>
    <t>어린이 필라테스</t>
    <phoneticPr fontId="1" type="noConversion"/>
  </si>
  <si>
    <t>중급4</t>
  </si>
  <si>
    <t>배영팔동작</t>
  </si>
  <si>
    <t>미정</t>
  </si>
  <si>
    <t>초급2</t>
  </si>
  <si>
    <t>자유형종합동작</t>
  </si>
  <si>
    <t>상급8</t>
  </si>
  <si>
    <t>접영발차기</t>
  </si>
  <si>
    <t>중급6</t>
  </si>
  <si>
    <t>평영팔동작</t>
  </si>
  <si>
    <t>상급10</t>
  </si>
  <si>
    <t>접영종합동작</t>
  </si>
  <si>
    <t>중급7</t>
  </si>
  <si>
    <t>평영종합동작</t>
  </si>
  <si>
    <t>교정</t>
  </si>
  <si>
    <t>배영발차기</t>
  </si>
  <si>
    <t>중급5</t>
  </si>
  <si>
    <t>평영발차기</t>
  </si>
  <si>
    <t>상급9</t>
  </si>
  <si>
    <t>접영팔동작</t>
  </si>
  <si>
    <t>상급12</t>
  </si>
  <si>
    <t>마스터8</t>
  </si>
  <si>
    <t>아쿠아로빅</t>
  </si>
  <si>
    <t>배영팔돌리기</t>
  </si>
  <si>
    <t>상급12</t>
    <phoneticPr fontId="1" type="noConversion"/>
  </si>
  <si>
    <t>평영종합동작</t>
    <phoneticPr fontId="1" type="noConversion"/>
  </si>
  <si>
    <t>접영발차기</t>
    <phoneticPr fontId="1" type="noConversion"/>
  </si>
  <si>
    <t>상급12</t>
    <phoneticPr fontId="1" type="noConversion"/>
  </si>
  <si>
    <t>중급7</t>
    <phoneticPr fontId="1" type="noConversion"/>
  </si>
  <si>
    <t>초급2</t>
    <phoneticPr fontId="1" type="noConversion"/>
  </si>
  <si>
    <t>미정</t>
    <phoneticPr fontId="1" type="noConversion"/>
  </si>
  <si>
    <t>미정</t>
    <phoneticPr fontId="1" type="noConversion"/>
  </si>
  <si>
    <t>상급15
[1개월 후 수료]</t>
    <phoneticPr fontId="1" type="noConversion"/>
  </si>
  <si>
    <t>중급3</t>
  </si>
  <si>
    <t>상급8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</si>
</sst>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(* #,##0_);_(* \(#,##0\);_(* &quot;-&quot;_);_(@_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3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</font>
    <font>
      <sz val="25"/>
      <color theme="1"/>
      <name val="HY헤드라인M"/>
      <family val="1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돋움"/>
      <family val="3"/>
      <charset val="129"/>
    </font>
    <font>
      <b/>
      <sz val="12"/>
      <color theme="1"/>
      <name val="맑은 고딕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2"/>
      <color rgb="FF252525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rgb="FF000000"/>
      <name val="맑은 고딕"/>
      <family val="2"/>
      <charset val="129"/>
      <scheme val="minor"/>
    </font>
    <font>
      <b/>
      <sz val="12"/>
      <color rgb="FF0066FF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rgb="FF0066FF"/>
      <name val="맑은 고딕"/>
      <family val="2"/>
      <charset val="129"/>
      <scheme val="minor"/>
    </font>
    <font>
      <b/>
      <sz val="12"/>
      <color rgb="FF0066FF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 shrinkToFit="1"/>
    </xf>
    <xf numFmtId="2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shrinkToFit="1"/>
    </xf>
    <xf numFmtId="0" fontId="20" fillId="5" borderId="1" xfId="0" applyNumberFormat="1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22" fillId="0" borderId="0" xfId="0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shrinkToFit="1"/>
    </xf>
    <xf numFmtId="0" fontId="19" fillId="5" borderId="1" xfId="0" applyNumberFormat="1" applyFont="1" applyFill="1" applyBorder="1" applyAlignment="1">
      <alignment horizontal="center" vertical="center" shrinkToFit="1"/>
    </xf>
    <xf numFmtId="0" fontId="23" fillId="0" borderId="1" xfId="0" applyNumberFormat="1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20" fontId="2" fillId="0" borderId="18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20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1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/>
    </xf>
    <xf numFmtId="41" fontId="20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>
      <alignment horizontal="center" vertical="center" shrinkToFit="1"/>
    </xf>
    <xf numFmtId="0" fontId="23" fillId="0" borderId="1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9" fillId="5" borderId="15" xfId="0" applyNumberFormat="1" applyFont="1" applyFill="1" applyBorder="1" applyAlignment="1">
      <alignment horizontal="center" vertical="center" shrinkToFit="1"/>
    </xf>
    <xf numFmtId="0" fontId="19" fillId="5" borderId="17" xfId="0" applyNumberFormat="1" applyFont="1" applyFill="1" applyBorder="1" applyAlignment="1">
      <alignment horizontal="center" vertical="center" shrinkToFit="1"/>
    </xf>
    <xf numFmtId="20" fontId="2" fillId="0" borderId="5" xfId="0" applyNumberFormat="1" applyFont="1" applyFill="1" applyBorder="1" applyAlignment="1">
      <alignment horizontal="center" vertical="center"/>
    </xf>
    <xf numFmtId="20" fontId="2" fillId="0" borderId="18" xfId="0" applyNumberFormat="1" applyFont="1" applyFill="1" applyBorder="1" applyAlignment="1">
      <alignment horizontal="center" vertical="center"/>
    </xf>
    <xf numFmtId="20" fontId="2" fillId="0" borderId="14" xfId="0" applyNumberFormat="1" applyFont="1" applyFill="1" applyBorder="1" applyAlignment="1">
      <alignment horizontal="center" vertical="center"/>
    </xf>
    <xf numFmtId="0" fontId="19" fillId="5" borderId="16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23" fillId="5" borderId="15" xfId="0" applyNumberFormat="1" applyFont="1" applyFill="1" applyBorder="1" applyAlignment="1">
      <alignment horizontal="center" vertical="center" shrinkToFit="1"/>
    </xf>
    <xf numFmtId="0" fontId="23" fillId="5" borderId="16" xfId="0" applyNumberFormat="1" applyFont="1" applyFill="1" applyBorder="1" applyAlignment="1">
      <alignment horizontal="center" vertical="center" shrinkToFit="1"/>
    </xf>
    <xf numFmtId="0" fontId="23" fillId="5" borderId="17" xfId="0" applyNumberFormat="1" applyFont="1" applyFill="1" applyBorder="1" applyAlignment="1">
      <alignment horizontal="center" vertical="center" shrinkToFit="1"/>
    </xf>
    <xf numFmtId="20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7" fillId="4" borderId="1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ssports.or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1"/>
  <sheetViews>
    <sheetView tabSelected="1" zoomScale="86" zoomScaleNormal="86" zoomScaleSheetLayoutView="70" workbookViewId="0">
      <selection activeCell="P36" sqref="P35:P36"/>
    </sheetView>
  </sheetViews>
  <sheetFormatPr defaultRowHeight="16.5" x14ac:dyDescent="0.3"/>
  <cols>
    <col min="1" max="1" width="1.625" style="1" customWidth="1"/>
    <col min="2" max="3" width="13.625" style="1" customWidth="1"/>
    <col min="4" max="4" width="6.625" style="1" customWidth="1"/>
    <col min="5" max="5" width="15.875" style="1" bestFit="1" customWidth="1"/>
    <col min="6" max="6" width="14.25" style="1" customWidth="1"/>
    <col min="7" max="7" width="8.625" style="1" customWidth="1"/>
    <col min="8" max="8" width="6.625" style="1" customWidth="1"/>
    <col min="9" max="9" width="14.75" style="1" customWidth="1"/>
    <col min="10" max="10" width="15.875" style="1" bestFit="1" customWidth="1"/>
    <col min="11" max="11" width="8.625" style="1" customWidth="1"/>
    <col min="12" max="12" width="1.625" style="1" customWidth="1"/>
    <col min="13" max="16384" width="9" style="1"/>
  </cols>
  <sheetData>
    <row r="1" spans="2:11" ht="49.5" customHeight="1" thickTop="1" thickBot="1" x14ac:dyDescent="0.35">
      <c r="B1" s="70" t="s">
        <v>104</v>
      </c>
      <c r="C1" s="71"/>
      <c r="D1" s="71"/>
      <c r="E1" s="71"/>
      <c r="F1" s="71"/>
      <c r="G1" s="71"/>
      <c r="H1" s="71"/>
      <c r="I1" s="71"/>
      <c r="J1" s="71"/>
      <c r="K1" s="72"/>
    </row>
    <row r="2" spans="2:11" ht="11.25" customHeight="1" thickTop="1" thickBot="1" x14ac:dyDescent="0.35"/>
    <row r="3" spans="2:11" ht="24.95" customHeight="1" thickTop="1" x14ac:dyDescent="0.3">
      <c r="B3" s="73" t="s">
        <v>105</v>
      </c>
      <c r="C3" s="74"/>
      <c r="D3" s="74"/>
      <c r="E3" s="74"/>
      <c r="F3" s="74"/>
      <c r="G3" s="74"/>
      <c r="H3" s="74"/>
      <c r="I3" s="74"/>
      <c r="J3" s="74"/>
      <c r="K3" s="75"/>
    </row>
    <row r="4" spans="2:11" ht="24.95" customHeight="1" x14ac:dyDescent="0.3">
      <c r="B4" s="76"/>
      <c r="C4" s="77"/>
      <c r="D4" s="77"/>
      <c r="E4" s="77"/>
      <c r="F4" s="77"/>
      <c r="G4" s="77"/>
      <c r="H4" s="77"/>
      <c r="I4" s="77"/>
      <c r="J4" s="77"/>
      <c r="K4" s="78"/>
    </row>
    <row r="5" spans="2:11" ht="24.95" customHeight="1" x14ac:dyDescent="0.3">
      <c r="B5" s="76"/>
      <c r="C5" s="77"/>
      <c r="D5" s="77"/>
      <c r="E5" s="77"/>
      <c r="F5" s="77"/>
      <c r="G5" s="77"/>
      <c r="H5" s="77"/>
      <c r="I5" s="77"/>
      <c r="J5" s="77"/>
      <c r="K5" s="78"/>
    </row>
    <row r="6" spans="2:11" ht="19.5" customHeight="1" x14ac:dyDescent="0.3">
      <c r="B6" s="76"/>
      <c r="C6" s="77"/>
      <c r="D6" s="77"/>
      <c r="E6" s="77"/>
      <c r="F6" s="77"/>
      <c r="G6" s="77"/>
      <c r="H6" s="77"/>
      <c r="I6" s="77"/>
      <c r="J6" s="77"/>
      <c r="K6" s="78"/>
    </row>
    <row r="7" spans="2:11" ht="24.95" customHeight="1" x14ac:dyDescent="0.3">
      <c r="B7" s="76"/>
      <c r="C7" s="77"/>
      <c r="D7" s="77"/>
      <c r="E7" s="77"/>
      <c r="F7" s="77"/>
      <c r="G7" s="77"/>
      <c r="H7" s="77"/>
      <c r="I7" s="77"/>
      <c r="J7" s="77"/>
      <c r="K7" s="78"/>
    </row>
    <row r="8" spans="2:11" ht="7.5" customHeight="1" x14ac:dyDescent="0.3">
      <c r="B8" s="76"/>
      <c r="C8" s="77"/>
      <c r="D8" s="77"/>
      <c r="E8" s="77"/>
      <c r="F8" s="77"/>
      <c r="G8" s="77"/>
      <c r="H8" s="77"/>
      <c r="I8" s="77"/>
      <c r="J8" s="77"/>
      <c r="K8" s="78"/>
    </row>
    <row r="9" spans="2:11" ht="24.75" customHeight="1" x14ac:dyDescent="0.3">
      <c r="B9" s="76"/>
      <c r="C9" s="77"/>
      <c r="D9" s="77"/>
      <c r="E9" s="77"/>
      <c r="F9" s="77"/>
      <c r="G9" s="77"/>
      <c r="H9" s="77"/>
      <c r="I9" s="77"/>
      <c r="J9" s="77"/>
      <c r="K9" s="78"/>
    </row>
    <row r="10" spans="2:11" ht="24.95" customHeight="1" x14ac:dyDescent="0.3">
      <c r="B10" s="76"/>
      <c r="C10" s="77"/>
      <c r="D10" s="77"/>
      <c r="E10" s="77"/>
      <c r="F10" s="77"/>
      <c r="G10" s="77"/>
      <c r="H10" s="77"/>
      <c r="I10" s="77"/>
      <c r="J10" s="77"/>
      <c r="K10" s="78"/>
    </row>
    <row r="11" spans="2:11" ht="24.95" customHeight="1" x14ac:dyDescent="0.3">
      <c r="B11" s="76"/>
      <c r="C11" s="77"/>
      <c r="D11" s="77"/>
      <c r="E11" s="77"/>
      <c r="F11" s="77"/>
      <c r="G11" s="77"/>
      <c r="H11" s="77"/>
      <c r="I11" s="77"/>
      <c r="J11" s="77"/>
      <c r="K11" s="78"/>
    </row>
    <row r="12" spans="2:11" ht="17.25" customHeight="1" x14ac:dyDescent="0.3">
      <c r="B12" s="76"/>
      <c r="C12" s="77"/>
      <c r="D12" s="77"/>
      <c r="E12" s="77"/>
      <c r="F12" s="77"/>
      <c r="G12" s="77"/>
      <c r="H12" s="77"/>
      <c r="I12" s="77"/>
      <c r="J12" s="77"/>
      <c r="K12" s="78"/>
    </row>
    <row r="13" spans="2:11" ht="24.95" customHeight="1" x14ac:dyDescent="0.3">
      <c r="B13" s="76"/>
      <c r="C13" s="77"/>
      <c r="D13" s="77"/>
      <c r="E13" s="77"/>
      <c r="F13" s="77"/>
      <c r="G13" s="77"/>
      <c r="H13" s="77"/>
      <c r="I13" s="77"/>
      <c r="J13" s="77"/>
      <c r="K13" s="78"/>
    </row>
    <row r="14" spans="2:11" ht="74.25" customHeight="1" thickBot="1" x14ac:dyDescent="0.35">
      <c r="B14" s="79"/>
      <c r="C14" s="80"/>
      <c r="D14" s="80"/>
      <c r="E14" s="80"/>
      <c r="F14" s="80"/>
      <c r="G14" s="80"/>
      <c r="H14" s="80"/>
      <c r="I14" s="80"/>
      <c r="J14" s="80"/>
      <c r="K14" s="81"/>
    </row>
    <row r="15" spans="2:11" ht="13.5" customHeight="1" thickTop="1" x14ac:dyDescent="0.3">
      <c r="B15" s="2"/>
    </row>
    <row r="16" spans="2:11" ht="24.95" customHeight="1" x14ac:dyDescent="0.3">
      <c r="B16" s="82" t="s">
        <v>0</v>
      </c>
      <c r="C16" s="82" t="s">
        <v>1</v>
      </c>
      <c r="D16" s="83" t="s">
        <v>54</v>
      </c>
      <c r="E16" s="83"/>
      <c r="F16" s="83"/>
      <c r="G16" s="83"/>
      <c r="H16" s="83" t="s">
        <v>2</v>
      </c>
      <c r="I16" s="83"/>
      <c r="J16" s="83"/>
      <c r="K16" s="83"/>
    </row>
    <row r="17" spans="2:11" ht="33" x14ac:dyDescent="0.3">
      <c r="B17" s="82"/>
      <c r="C17" s="82"/>
      <c r="D17" s="17" t="s">
        <v>81</v>
      </c>
      <c r="E17" s="3" t="s">
        <v>3</v>
      </c>
      <c r="F17" s="3" t="s">
        <v>4</v>
      </c>
      <c r="G17" s="3" t="s">
        <v>10</v>
      </c>
      <c r="H17" s="17" t="s">
        <v>77</v>
      </c>
      <c r="I17" s="3" t="s">
        <v>3</v>
      </c>
      <c r="J17" s="3" t="s">
        <v>4</v>
      </c>
      <c r="K17" s="3" t="s">
        <v>10</v>
      </c>
    </row>
    <row r="18" spans="2:11" ht="24.95" customHeight="1" x14ac:dyDescent="0.3">
      <c r="B18" s="84" t="s">
        <v>11</v>
      </c>
      <c r="C18" s="85"/>
      <c r="D18" s="23">
        <f>SUM(D19:D49)</f>
        <v>201</v>
      </c>
      <c r="E18" s="23"/>
      <c r="F18" s="23"/>
      <c r="G18" s="23"/>
      <c r="H18" s="23">
        <f>SUM(H19:H48)</f>
        <v>215</v>
      </c>
      <c r="I18" s="23"/>
      <c r="J18" s="23"/>
      <c r="K18" s="23"/>
    </row>
    <row r="19" spans="2:11" customFormat="1" ht="24" customHeight="1" x14ac:dyDescent="0.3">
      <c r="B19" s="68" t="s">
        <v>5</v>
      </c>
      <c r="C19" s="69" t="s">
        <v>9</v>
      </c>
      <c r="D19" s="20">
        <f>25-21</f>
        <v>4</v>
      </c>
      <c r="E19" s="20" t="s">
        <v>112</v>
      </c>
      <c r="F19" s="20" t="s">
        <v>113</v>
      </c>
      <c r="G19" s="39" t="s">
        <v>114</v>
      </c>
      <c r="H19" s="41">
        <f>25-20</f>
        <v>5</v>
      </c>
      <c r="I19" s="41" t="s">
        <v>115</v>
      </c>
      <c r="J19" s="41" t="s">
        <v>116</v>
      </c>
      <c r="K19" s="42" t="s">
        <v>114</v>
      </c>
    </row>
    <row r="20" spans="2:11" customFormat="1" ht="24" customHeight="1" x14ac:dyDescent="0.3">
      <c r="B20" s="68"/>
      <c r="C20" s="69"/>
      <c r="D20" s="20">
        <f>25-20</f>
        <v>5</v>
      </c>
      <c r="E20" s="20" t="s">
        <v>117</v>
      </c>
      <c r="F20" s="20" t="s">
        <v>118</v>
      </c>
      <c r="G20" s="39" t="s">
        <v>114</v>
      </c>
      <c r="H20" s="20">
        <f>25-13</f>
        <v>12</v>
      </c>
      <c r="I20" s="20" t="s">
        <v>119</v>
      </c>
      <c r="J20" s="20" t="s">
        <v>120</v>
      </c>
      <c r="K20" s="39" t="s">
        <v>114</v>
      </c>
    </row>
    <row r="21" spans="2:11" customFormat="1" ht="24" customHeight="1" x14ac:dyDescent="0.3">
      <c r="B21" s="68"/>
      <c r="C21" s="69"/>
      <c r="D21" s="20">
        <f>25-23</f>
        <v>2</v>
      </c>
      <c r="E21" s="20" t="s">
        <v>121</v>
      </c>
      <c r="F21" s="20" t="s">
        <v>122</v>
      </c>
      <c r="G21" s="39" t="s">
        <v>114</v>
      </c>
      <c r="H21" s="20">
        <f>25-23</f>
        <v>2</v>
      </c>
      <c r="I21" s="20" t="s">
        <v>123</v>
      </c>
      <c r="J21" s="20" t="s">
        <v>124</v>
      </c>
      <c r="K21" s="39" t="s">
        <v>114</v>
      </c>
    </row>
    <row r="22" spans="2:11" customFormat="1" ht="33" x14ac:dyDescent="0.3">
      <c r="B22" s="68"/>
      <c r="C22" s="69"/>
      <c r="D22" s="20">
        <f>25-24</f>
        <v>1</v>
      </c>
      <c r="E22" s="45" t="s">
        <v>143</v>
      </c>
      <c r="F22" s="20" t="s">
        <v>125</v>
      </c>
      <c r="G22" s="39" t="s">
        <v>114</v>
      </c>
      <c r="H22" s="20">
        <f>25-21</f>
        <v>4</v>
      </c>
      <c r="I22" s="20" t="s">
        <v>121</v>
      </c>
      <c r="J22" s="20" t="s">
        <v>122</v>
      </c>
      <c r="K22" s="39" t="s">
        <v>114</v>
      </c>
    </row>
    <row r="23" spans="2:11" customFormat="1" ht="24" customHeight="1" x14ac:dyDescent="0.3">
      <c r="B23" s="68" t="s">
        <v>12</v>
      </c>
      <c r="C23" s="69" t="s">
        <v>9</v>
      </c>
      <c r="D23" s="41">
        <f>25-16</f>
        <v>9</v>
      </c>
      <c r="E23" s="41" t="s">
        <v>112</v>
      </c>
      <c r="F23" s="41" t="s">
        <v>113</v>
      </c>
      <c r="G23" s="42" t="s">
        <v>114</v>
      </c>
      <c r="H23" s="41">
        <f>25-23</f>
        <v>2</v>
      </c>
      <c r="I23" s="41" t="s">
        <v>115</v>
      </c>
      <c r="J23" s="41" t="s">
        <v>116</v>
      </c>
      <c r="K23" s="42" t="s">
        <v>114</v>
      </c>
    </row>
    <row r="24" spans="2:11" customFormat="1" ht="24" customHeight="1" x14ac:dyDescent="0.3">
      <c r="B24" s="68"/>
      <c r="C24" s="69"/>
      <c r="D24" s="41">
        <f>25-15</f>
        <v>10</v>
      </c>
      <c r="E24" s="41" t="s">
        <v>123</v>
      </c>
      <c r="F24" s="41" t="s">
        <v>124</v>
      </c>
      <c r="G24" s="42" t="s">
        <v>114</v>
      </c>
      <c r="H24" s="41">
        <f>25-22</f>
        <v>3</v>
      </c>
      <c r="I24" s="41" t="s">
        <v>144</v>
      </c>
      <c r="J24" s="41" t="s">
        <v>126</v>
      </c>
      <c r="K24" s="42" t="s">
        <v>114</v>
      </c>
    </row>
    <row r="25" spans="2:11" customFormat="1" ht="24" customHeight="1" x14ac:dyDescent="0.3">
      <c r="B25" s="68"/>
      <c r="C25" s="69"/>
      <c r="D25" s="41">
        <f>25-19</f>
        <v>6</v>
      </c>
      <c r="E25" s="41" t="s">
        <v>121</v>
      </c>
      <c r="F25" s="41" t="s">
        <v>122</v>
      </c>
      <c r="G25" s="42" t="s">
        <v>114</v>
      </c>
      <c r="H25" s="41">
        <f>25-14</f>
        <v>11</v>
      </c>
      <c r="I25" s="41" t="s">
        <v>123</v>
      </c>
      <c r="J25" s="41" t="s">
        <v>124</v>
      </c>
      <c r="K25" s="42" t="s">
        <v>114</v>
      </c>
    </row>
    <row r="26" spans="2:11" customFormat="1" ht="33" x14ac:dyDescent="0.3">
      <c r="B26" s="68"/>
      <c r="C26" s="69"/>
      <c r="D26" s="41">
        <f>25-15</f>
        <v>10</v>
      </c>
      <c r="E26" s="45" t="s">
        <v>143</v>
      </c>
      <c r="F26" s="41" t="s">
        <v>125</v>
      </c>
      <c r="G26" s="42" t="s">
        <v>114</v>
      </c>
      <c r="H26" s="41">
        <f>25-16</f>
        <v>9</v>
      </c>
      <c r="I26" s="41" t="s">
        <v>117</v>
      </c>
      <c r="J26" s="41" t="s">
        <v>118</v>
      </c>
      <c r="K26" s="42" t="s">
        <v>114</v>
      </c>
    </row>
    <row r="27" spans="2:11" customFormat="1" ht="24" customHeight="1" x14ac:dyDescent="0.3">
      <c r="B27" s="68" t="s">
        <v>20</v>
      </c>
      <c r="C27" s="69" t="s">
        <v>9</v>
      </c>
      <c r="D27" s="41"/>
      <c r="E27" s="41"/>
      <c r="F27" s="41"/>
      <c r="G27" s="42"/>
      <c r="H27" s="41">
        <f>25-18</f>
        <v>7</v>
      </c>
      <c r="I27" s="41" t="s">
        <v>115</v>
      </c>
      <c r="J27" s="41" t="s">
        <v>116</v>
      </c>
      <c r="K27" s="42" t="s">
        <v>114</v>
      </c>
    </row>
    <row r="28" spans="2:11" customFormat="1" ht="24" customHeight="1" x14ac:dyDescent="0.3">
      <c r="B28" s="68"/>
      <c r="C28" s="69"/>
      <c r="D28" s="41">
        <f>25-14</f>
        <v>11</v>
      </c>
      <c r="E28" s="41" t="s">
        <v>123</v>
      </c>
      <c r="F28" s="41" t="s">
        <v>124</v>
      </c>
      <c r="G28" s="42" t="s">
        <v>114</v>
      </c>
      <c r="H28" s="41">
        <f>25-17</f>
        <v>8</v>
      </c>
      <c r="I28" s="41" t="s">
        <v>127</v>
      </c>
      <c r="J28" s="41" t="s">
        <v>128</v>
      </c>
      <c r="K28" s="42" t="s">
        <v>114</v>
      </c>
    </row>
    <row r="29" spans="2:11" customFormat="1" ht="24" customHeight="1" x14ac:dyDescent="0.3">
      <c r="B29" s="68"/>
      <c r="C29" s="69"/>
      <c r="D29" s="41">
        <f>25-16</f>
        <v>9</v>
      </c>
      <c r="E29" s="41" t="s">
        <v>129</v>
      </c>
      <c r="F29" s="41" t="s">
        <v>130</v>
      </c>
      <c r="G29" s="42" t="s">
        <v>114</v>
      </c>
      <c r="H29" s="41">
        <f>25-22</f>
        <v>3</v>
      </c>
      <c r="I29" s="41" t="s">
        <v>119</v>
      </c>
      <c r="J29" s="41" t="s">
        <v>120</v>
      </c>
      <c r="K29" s="42" t="s">
        <v>114</v>
      </c>
    </row>
    <row r="30" spans="2:11" customFormat="1" ht="24" customHeight="1" x14ac:dyDescent="0.3">
      <c r="B30" s="68"/>
      <c r="C30" s="69"/>
      <c r="D30" s="41"/>
      <c r="E30" s="41"/>
      <c r="F30" s="41"/>
      <c r="G30" s="43"/>
      <c r="H30" s="44"/>
      <c r="I30" s="41"/>
      <c r="J30" s="41"/>
      <c r="K30" s="43"/>
    </row>
    <row r="31" spans="2:11" customFormat="1" ht="24" customHeight="1" x14ac:dyDescent="0.3">
      <c r="B31" s="68" t="s">
        <v>6</v>
      </c>
      <c r="C31" s="69" t="s">
        <v>9</v>
      </c>
      <c r="D31" s="20">
        <f>25-20</f>
        <v>5</v>
      </c>
      <c r="E31" s="20" t="s">
        <v>117</v>
      </c>
      <c r="F31" s="20" t="s">
        <v>118</v>
      </c>
      <c r="G31" s="39" t="s">
        <v>114</v>
      </c>
      <c r="H31" s="20">
        <f>25-17</f>
        <v>8</v>
      </c>
      <c r="I31" s="20" t="s">
        <v>123</v>
      </c>
      <c r="J31" s="20" t="s">
        <v>124</v>
      </c>
      <c r="K31" s="39" t="s">
        <v>114</v>
      </c>
    </row>
    <row r="32" spans="2:11" customFormat="1" ht="24" customHeight="1" x14ac:dyDescent="0.3">
      <c r="B32" s="68"/>
      <c r="C32" s="69"/>
      <c r="D32" s="20">
        <f>25-21</f>
        <v>4</v>
      </c>
      <c r="E32" s="20" t="s">
        <v>121</v>
      </c>
      <c r="F32" s="20" t="s">
        <v>122</v>
      </c>
      <c r="G32" s="39" t="s">
        <v>114</v>
      </c>
      <c r="H32" s="20">
        <f>25-20</f>
        <v>5</v>
      </c>
      <c r="I32" s="20" t="s">
        <v>117</v>
      </c>
      <c r="J32" s="20" t="s">
        <v>118</v>
      </c>
      <c r="K32" s="39" t="s">
        <v>114</v>
      </c>
    </row>
    <row r="33" spans="2:11" customFormat="1" ht="24" customHeight="1" x14ac:dyDescent="0.3">
      <c r="B33" s="68"/>
      <c r="C33" s="69"/>
      <c r="D33" s="20">
        <f>25-13</f>
        <v>12</v>
      </c>
      <c r="E33" s="20" t="s">
        <v>131</v>
      </c>
      <c r="F33" s="20" t="s">
        <v>125</v>
      </c>
      <c r="G33" s="39" t="s">
        <v>114</v>
      </c>
      <c r="H33" s="20">
        <f>25-12</f>
        <v>13</v>
      </c>
      <c r="I33" s="20" t="s">
        <v>121</v>
      </c>
      <c r="J33" s="20" t="s">
        <v>122</v>
      </c>
      <c r="K33" s="39" t="s">
        <v>114</v>
      </c>
    </row>
    <row r="34" spans="2:11" customFormat="1" ht="33" x14ac:dyDescent="0.3">
      <c r="B34" s="68"/>
      <c r="C34" s="69"/>
      <c r="D34" s="20">
        <f>25-20</f>
        <v>5</v>
      </c>
      <c r="E34" s="20" t="s">
        <v>132</v>
      </c>
      <c r="F34" s="20" t="s">
        <v>125</v>
      </c>
      <c r="G34" s="39" t="s">
        <v>114</v>
      </c>
      <c r="H34" s="20">
        <f>25-16</f>
        <v>9</v>
      </c>
      <c r="I34" s="45" t="s">
        <v>143</v>
      </c>
      <c r="J34" s="20" t="s">
        <v>125</v>
      </c>
      <c r="K34" s="39" t="s">
        <v>114</v>
      </c>
    </row>
    <row r="35" spans="2:11" customFormat="1" ht="24" customHeight="1" x14ac:dyDescent="0.3">
      <c r="B35" s="37" t="s">
        <v>35</v>
      </c>
      <c r="C35" s="38" t="s">
        <v>9</v>
      </c>
      <c r="D35" s="20">
        <f>60-57</f>
        <v>3</v>
      </c>
      <c r="E35" s="20" t="s">
        <v>133</v>
      </c>
      <c r="F35" s="20"/>
      <c r="G35" s="21" t="s">
        <v>114</v>
      </c>
      <c r="H35" s="22">
        <f>60-56</f>
        <v>4</v>
      </c>
      <c r="I35" s="20" t="s">
        <v>133</v>
      </c>
      <c r="J35" s="20"/>
      <c r="K35" s="21" t="s">
        <v>114</v>
      </c>
    </row>
    <row r="36" spans="2:11" customFormat="1" ht="24" customHeight="1" x14ac:dyDescent="0.3">
      <c r="B36" s="37" t="s">
        <v>21</v>
      </c>
      <c r="C36" s="38" t="s">
        <v>9</v>
      </c>
      <c r="D36" s="20">
        <f>60-56</f>
        <v>4</v>
      </c>
      <c r="E36" s="20" t="s">
        <v>133</v>
      </c>
      <c r="F36" s="20"/>
      <c r="G36" s="21" t="s">
        <v>114</v>
      </c>
      <c r="H36" s="47">
        <v>60</v>
      </c>
      <c r="I36" s="34" t="s">
        <v>133</v>
      </c>
      <c r="J36" s="34"/>
      <c r="K36" s="48" t="s">
        <v>114</v>
      </c>
    </row>
    <row r="37" spans="2:11" customFormat="1" ht="24" customHeight="1" x14ac:dyDescent="0.3">
      <c r="B37" s="68" t="s">
        <v>22</v>
      </c>
      <c r="C37" s="69" t="s">
        <v>76</v>
      </c>
      <c r="D37" s="20">
        <f>25-24</f>
        <v>1</v>
      </c>
      <c r="E37" s="20" t="s">
        <v>127</v>
      </c>
      <c r="F37" s="20" t="s">
        <v>134</v>
      </c>
      <c r="G37" s="39" t="s">
        <v>114</v>
      </c>
      <c r="H37" s="20">
        <f>25-22</f>
        <v>3</v>
      </c>
      <c r="I37" s="20" t="s">
        <v>127</v>
      </c>
      <c r="J37" s="20" t="s">
        <v>134</v>
      </c>
      <c r="K37" s="39" t="s">
        <v>114</v>
      </c>
    </row>
    <row r="38" spans="2:11" customFormat="1" ht="24" customHeight="1" x14ac:dyDescent="0.3">
      <c r="B38" s="68"/>
      <c r="C38" s="69"/>
      <c r="D38" s="20">
        <f>25-10</f>
        <v>15</v>
      </c>
      <c r="E38" s="20" t="s">
        <v>121</v>
      </c>
      <c r="F38" s="20" t="s">
        <v>118</v>
      </c>
      <c r="G38" s="39" t="s">
        <v>114</v>
      </c>
      <c r="H38" s="20">
        <f>25-23</f>
        <v>2</v>
      </c>
      <c r="I38" s="20" t="s">
        <v>121</v>
      </c>
      <c r="J38" s="20" t="s">
        <v>118</v>
      </c>
      <c r="K38" s="39" t="s">
        <v>114</v>
      </c>
    </row>
    <row r="39" spans="2:11" customFormat="1" ht="24" customHeight="1" x14ac:dyDescent="0.3">
      <c r="B39" s="68" t="s">
        <v>38</v>
      </c>
      <c r="C39" s="69" t="s">
        <v>76</v>
      </c>
      <c r="D39" s="20">
        <f>25-23</f>
        <v>2</v>
      </c>
      <c r="E39" s="20" t="s">
        <v>112</v>
      </c>
      <c r="F39" s="20" t="s">
        <v>126</v>
      </c>
      <c r="G39" s="39" t="s">
        <v>114</v>
      </c>
      <c r="H39" s="20">
        <f>25-17</f>
        <v>8</v>
      </c>
      <c r="I39" s="20" t="s">
        <v>127</v>
      </c>
      <c r="J39" s="20" t="s">
        <v>134</v>
      </c>
      <c r="K39" s="39" t="s">
        <v>114</v>
      </c>
    </row>
    <row r="40" spans="2:11" customFormat="1" ht="24" customHeight="1" x14ac:dyDescent="0.3">
      <c r="B40" s="68"/>
      <c r="C40" s="69"/>
      <c r="D40" s="20">
        <f>25-24</f>
        <v>1</v>
      </c>
      <c r="E40" s="20" t="s">
        <v>127</v>
      </c>
      <c r="F40" s="20" t="s">
        <v>134</v>
      </c>
      <c r="G40" s="39" t="s">
        <v>114</v>
      </c>
      <c r="H40" s="20">
        <f>25-24</f>
        <v>1</v>
      </c>
      <c r="I40" s="20" t="s">
        <v>127</v>
      </c>
      <c r="J40" s="20" t="s">
        <v>134</v>
      </c>
      <c r="K40" s="39" t="s">
        <v>114</v>
      </c>
    </row>
    <row r="41" spans="2:11" customFormat="1" ht="24" customHeight="1" x14ac:dyDescent="0.3">
      <c r="B41" s="68" t="s">
        <v>7</v>
      </c>
      <c r="C41" s="69" t="s">
        <v>9</v>
      </c>
      <c r="D41" s="20"/>
      <c r="E41" s="20"/>
      <c r="F41" s="20"/>
      <c r="G41" s="21"/>
      <c r="H41" s="22"/>
      <c r="I41" s="20"/>
      <c r="J41" s="20"/>
      <c r="K41" s="21"/>
    </row>
    <row r="42" spans="2:11" customFormat="1" ht="24" customHeight="1" x14ac:dyDescent="0.3">
      <c r="B42" s="68"/>
      <c r="C42" s="69"/>
      <c r="D42" s="20">
        <f>25-20</f>
        <v>5</v>
      </c>
      <c r="E42" s="20" t="s">
        <v>119</v>
      </c>
      <c r="F42" s="20" t="s">
        <v>120</v>
      </c>
      <c r="G42" s="39" t="s">
        <v>114</v>
      </c>
      <c r="H42" s="20">
        <f>25-19</f>
        <v>6</v>
      </c>
      <c r="I42" s="20" t="s">
        <v>127</v>
      </c>
      <c r="J42" s="20" t="s">
        <v>128</v>
      </c>
      <c r="K42" s="39" t="s">
        <v>114</v>
      </c>
    </row>
    <row r="43" spans="2:11" customFormat="1" ht="24" customHeight="1" x14ac:dyDescent="0.3">
      <c r="B43" s="68"/>
      <c r="C43" s="69"/>
      <c r="D43" s="20">
        <f>25-17</f>
        <v>8</v>
      </c>
      <c r="E43" s="20" t="s">
        <v>123</v>
      </c>
      <c r="F43" s="20" t="s">
        <v>124</v>
      </c>
      <c r="G43" s="39" t="s">
        <v>114</v>
      </c>
      <c r="H43" s="20">
        <f>25-12</f>
        <v>13</v>
      </c>
      <c r="I43" s="20" t="s">
        <v>117</v>
      </c>
      <c r="J43" s="20" t="s">
        <v>118</v>
      </c>
      <c r="K43" s="39" t="s">
        <v>114</v>
      </c>
    </row>
    <row r="44" spans="2:11" customFormat="1" ht="24" customHeight="1" x14ac:dyDescent="0.3">
      <c r="B44" s="68"/>
      <c r="C44" s="69"/>
      <c r="D44" s="20">
        <f>25-12</f>
        <v>13</v>
      </c>
      <c r="E44" s="20" t="s">
        <v>121</v>
      </c>
      <c r="F44" s="20" t="s">
        <v>122</v>
      </c>
      <c r="G44" s="39" t="s">
        <v>114</v>
      </c>
      <c r="H44" s="22"/>
      <c r="I44" s="20"/>
      <c r="J44" s="20"/>
      <c r="K44" s="39"/>
    </row>
    <row r="45" spans="2:11" customFormat="1" ht="24" customHeight="1" x14ac:dyDescent="0.3">
      <c r="B45" s="68" t="s">
        <v>8</v>
      </c>
      <c r="C45" s="69" t="s">
        <v>9</v>
      </c>
      <c r="D45" s="34"/>
      <c r="E45" s="20"/>
      <c r="F45" s="20"/>
      <c r="G45" s="39"/>
      <c r="H45" s="41">
        <f>25-23</f>
        <v>2</v>
      </c>
      <c r="I45" s="41" t="s">
        <v>140</v>
      </c>
      <c r="J45" s="41" t="s">
        <v>75</v>
      </c>
      <c r="K45" s="42" t="s">
        <v>84</v>
      </c>
    </row>
    <row r="46" spans="2:11" customFormat="1" ht="24" customHeight="1" x14ac:dyDescent="0.3">
      <c r="B46" s="68"/>
      <c r="C46" s="69"/>
      <c r="D46" s="20">
        <f>25-22</f>
        <v>3</v>
      </c>
      <c r="E46" s="20" t="s">
        <v>82</v>
      </c>
      <c r="F46" s="20" t="s">
        <v>136</v>
      </c>
      <c r="G46" s="39" t="s">
        <v>84</v>
      </c>
      <c r="H46" s="41">
        <f>25-18</f>
        <v>7</v>
      </c>
      <c r="I46" s="41" t="s">
        <v>139</v>
      </c>
      <c r="J46" s="41" t="s">
        <v>83</v>
      </c>
      <c r="K46" s="42" t="s">
        <v>141</v>
      </c>
    </row>
    <row r="47" spans="2:11" customFormat="1" ht="24" customHeight="1" x14ac:dyDescent="0.3">
      <c r="B47" s="68"/>
      <c r="C47" s="69"/>
      <c r="D47" s="20">
        <f>25-10</f>
        <v>15</v>
      </c>
      <c r="E47" s="20" t="s">
        <v>145</v>
      </c>
      <c r="F47" s="20" t="s">
        <v>137</v>
      </c>
      <c r="G47" s="39" t="s">
        <v>84</v>
      </c>
      <c r="H47" s="22"/>
      <c r="I47" s="20"/>
      <c r="J47" s="20"/>
      <c r="K47" s="39"/>
    </row>
    <row r="48" spans="2:11" customFormat="1" ht="24" customHeight="1" x14ac:dyDescent="0.3">
      <c r="B48" s="68"/>
      <c r="C48" s="69"/>
      <c r="D48" s="20">
        <f>25-20</f>
        <v>5</v>
      </c>
      <c r="E48" s="20" t="s">
        <v>135</v>
      </c>
      <c r="F48" s="20" t="s">
        <v>79</v>
      </c>
      <c r="G48" s="39" t="s">
        <v>84</v>
      </c>
      <c r="H48" s="20">
        <f>25-17</f>
        <v>8</v>
      </c>
      <c r="I48" s="20" t="s">
        <v>138</v>
      </c>
      <c r="J48" s="20" t="s">
        <v>79</v>
      </c>
      <c r="K48" s="39" t="s">
        <v>142</v>
      </c>
    </row>
    <row r="49" spans="2:11" customFormat="1" ht="24" customHeight="1" x14ac:dyDescent="0.3">
      <c r="B49" s="37" t="s">
        <v>100</v>
      </c>
      <c r="C49" s="38" t="s">
        <v>101</v>
      </c>
      <c r="D49" s="20">
        <f>80-47</f>
        <v>33</v>
      </c>
      <c r="E49" s="59" t="s">
        <v>102</v>
      </c>
      <c r="F49" s="59"/>
      <c r="G49" s="59"/>
      <c r="H49" s="59"/>
      <c r="I49" s="59"/>
      <c r="J49" s="59"/>
      <c r="K49" s="59"/>
    </row>
    <row r="50" spans="2:11" ht="24" customHeight="1" x14ac:dyDescent="0.3">
      <c r="B50" s="60" t="s">
        <v>23</v>
      </c>
      <c r="C50" s="61"/>
      <c r="D50" s="33">
        <f>SUM(D51:D65)</f>
        <v>152</v>
      </c>
      <c r="E50" s="62" t="s">
        <v>86</v>
      </c>
      <c r="F50" s="63"/>
      <c r="G50" s="64"/>
      <c r="H50" s="4">
        <f>SUM(H51:H65)</f>
        <v>105</v>
      </c>
      <c r="I50" s="62" t="s">
        <v>87</v>
      </c>
      <c r="J50" s="63"/>
      <c r="K50" s="64"/>
    </row>
    <row r="51" spans="2:11" ht="24" customHeight="1" x14ac:dyDescent="0.3">
      <c r="B51" s="18" t="s">
        <v>5</v>
      </c>
      <c r="C51" s="19" t="s">
        <v>9</v>
      </c>
      <c r="D51" s="30"/>
      <c r="E51" s="32"/>
      <c r="F51" s="32"/>
      <c r="G51" s="32"/>
      <c r="H51" s="32"/>
      <c r="I51" s="32"/>
      <c r="J51" s="32"/>
      <c r="K51" s="32"/>
    </row>
    <row r="52" spans="2:11" ht="24" customHeight="1" x14ac:dyDescent="0.3">
      <c r="B52" s="18" t="s">
        <v>12</v>
      </c>
      <c r="C52" s="19" t="s">
        <v>9</v>
      </c>
      <c r="D52" s="30">
        <f>10-4</f>
        <v>6</v>
      </c>
      <c r="E52" s="30" t="s">
        <v>80</v>
      </c>
      <c r="F52" s="30"/>
      <c r="G52" s="30" t="s">
        <v>88</v>
      </c>
      <c r="H52" s="30">
        <f>10-3</f>
        <v>7</v>
      </c>
      <c r="I52" s="5" t="s">
        <v>80</v>
      </c>
      <c r="J52" s="32"/>
      <c r="K52" s="30" t="s">
        <v>88</v>
      </c>
    </row>
    <row r="53" spans="2:11" ht="24" customHeight="1" x14ac:dyDescent="0.3">
      <c r="B53" s="18" t="s">
        <v>33</v>
      </c>
      <c r="C53" s="19" t="s">
        <v>9</v>
      </c>
      <c r="D53" s="30">
        <f>10-4</f>
        <v>6</v>
      </c>
      <c r="E53" s="5" t="s">
        <v>80</v>
      </c>
      <c r="F53" s="24"/>
      <c r="G53" s="30" t="s">
        <v>88</v>
      </c>
      <c r="H53" s="25">
        <f>10-1</f>
        <v>9</v>
      </c>
      <c r="I53" s="5" t="s">
        <v>80</v>
      </c>
      <c r="J53" s="25"/>
      <c r="K53" s="30" t="s">
        <v>88</v>
      </c>
    </row>
    <row r="54" spans="2:11" ht="24" customHeight="1" x14ac:dyDescent="0.3">
      <c r="B54" s="18" t="s">
        <v>20</v>
      </c>
      <c r="C54" s="19" t="s">
        <v>9</v>
      </c>
      <c r="D54" s="30">
        <f>20-2</f>
        <v>18</v>
      </c>
      <c r="E54" s="5" t="s">
        <v>89</v>
      </c>
      <c r="F54" s="24"/>
      <c r="G54" s="40" t="s">
        <v>103</v>
      </c>
      <c r="H54" s="32">
        <v>20</v>
      </c>
      <c r="I54" s="32" t="s">
        <v>89</v>
      </c>
      <c r="J54" s="32"/>
      <c r="K54" s="32" t="s">
        <v>90</v>
      </c>
    </row>
    <row r="55" spans="2:11" ht="24" customHeight="1" x14ac:dyDescent="0.3">
      <c r="B55" s="18" t="s">
        <v>6</v>
      </c>
      <c r="C55" s="19" t="s">
        <v>9</v>
      </c>
      <c r="D55" s="30">
        <f>20-11</f>
        <v>9</v>
      </c>
      <c r="E55" s="30" t="s">
        <v>42</v>
      </c>
      <c r="F55" s="30"/>
      <c r="G55" s="40" t="s">
        <v>103</v>
      </c>
      <c r="H55" s="30">
        <f>20-12</f>
        <v>8</v>
      </c>
      <c r="I55" s="30" t="s">
        <v>42</v>
      </c>
      <c r="J55" s="30"/>
      <c r="K55" s="40" t="s">
        <v>103</v>
      </c>
    </row>
    <row r="56" spans="2:11" ht="24" customHeight="1" x14ac:dyDescent="0.3">
      <c r="B56" s="18" t="s">
        <v>34</v>
      </c>
      <c r="C56" s="19" t="s">
        <v>9</v>
      </c>
      <c r="D56" s="30">
        <f>20-5</f>
        <v>15</v>
      </c>
      <c r="E56" s="30" t="s">
        <v>42</v>
      </c>
      <c r="F56" s="30"/>
      <c r="G56" s="40" t="s">
        <v>103</v>
      </c>
      <c r="H56" s="30">
        <f>20-4</f>
        <v>16</v>
      </c>
      <c r="I56" s="30" t="s">
        <v>42</v>
      </c>
      <c r="J56" s="30"/>
      <c r="K56" s="40" t="s">
        <v>103</v>
      </c>
    </row>
    <row r="57" spans="2:11" ht="24" customHeight="1" x14ac:dyDescent="0.3">
      <c r="B57" s="18" t="s">
        <v>35</v>
      </c>
      <c r="C57" s="19" t="s">
        <v>9</v>
      </c>
      <c r="D57" s="30"/>
      <c r="E57" s="30"/>
      <c r="F57" s="31"/>
      <c r="G57" s="30"/>
      <c r="H57" s="30"/>
      <c r="I57" s="30"/>
      <c r="J57" s="30"/>
      <c r="K57" s="30"/>
    </row>
    <row r="58" spans="2:11" ht="24" customHeight="1" x14ac:dyDescent="0.3">
      <c r="B58" s="18" t="s">
        <v>36</v>
      </c>
      <c r="C58" s="19" t="s">
        <v>9</v>
      </c>
      <c r="D58" s="30">
        <f>15-8</f>
        <v>7</v>
      </c>
      <c r="E58" s="31" t="s">
        <v>43</v>
      </c>
      <c r="F58" s="31"/>
      <c r="G58" s="40" t="s">
        <v>106</v>
      </c>
      <c r="H58" s="30"/>
      <c r="I58" s="30"/>
      <c r="J58" s="30"/>
      <c r="K58" s="30"/>
    </row>
    <row r="59" spans="2:11" ht="24" customHeight="1" x14ac:dyDescent="0.3">
      <c r="B59" s="18" t="s">
        <v>21</v>
      </c>
      <c r="C59" s="19" t="s">
        <v>9</v>
      </c>
      <c r="D59" s="32">
        <v>15</v>
      </c>
      <c r="E59" s="46" t="s">
        <v>43</v>
      </c>
      <c r="F59" s="46"/>
      <c r="G59" s="32" t="s">
        <v>91</v>
      </c>
      <c r="H59" s="30"/>
      <c r="I59" s="31"/>
      <c r="J59" s="31"/>
      <c r="K59" s="30"/>
    </row>
    <row r="60" spans="2:11" ht="24" customHeight="1" x14ac:dyDescent="0.3">
      <c r="B60" s="18" t="s">
        <v>37</v>
      </c>
      <c r="C60" s="19" t="s">
        <v>9</v>
      </c>
      <c r="D60" s="30">
        <f>15-3</f>
        <v>12</v>
      </c>
      <c r="E60" s="31" t="s">
        <v>43</v>
      </c>
      <c r="F60" s="31"/>
      <c r="G60" s="30" t="s">
        <v>107</v>
      </c>
      <c r="H60" s="30"/>
      <c r="I60" s="31"/>
      <c r="J60" s="31"/>
      <c r="K60" s="30"/>
    </row>
    <row r="61" spans="2:11" ht="24" customHeight="1" x14ac:dyDescent="0.3">
      <c r="B61" s="18" t="s">
        <v>22</v>
      </c>
      <c r="C61" s="19" t="s">
        <v>9</v>
      </c>
      <c r="D61" s="32">
        <v>15</v>
      </c>
      <c r="E61" s="46" t="s">
        <v>43</v>
      </c>
      <c r="F61" s="46"/>
      <c r="G61" s="32" t="s">
        <v>92</v>
      </c>
      <c r="H61" s="30"/>
      <c r="I61" s="31"/>
      <c r="J61" s="31"/>
      <c r="K61" s="30"/>
    </row>
    <row r="62" spans="2:11" ht="24" customHeight="1" x14ac:dyDescent="0.3">
      <c r="B62" s="18" t="s">
        <v>38</v>
      </c>
      <c r="C62" s="19" t="s">
        <v>9</v>
      </c>
      <c r="D62" s="30"/>
      <c r="E62" s="30"/>
      <c r="F62" s="31"/>
      <c r="G62" s="30"/>
      <c r="H62" s="30"/>
      <c r="I62" s="30"/>
      <c r="J62" s="30"/>
      <c r="K62" s="30"/>
    </row>
    <row r="63" spans="2:11" ht="24" customHeight="1" x14ac:dyDescent="0.3">
      <c r="B63" s="18" t="s">
        <v>39</v>
      </c>
      <c r="C63" s="19" t="s">
        <v>9</v>
      </c>
      <c r="D63" s="30">
        <f>20-1</f>
        <v>19</v>
      </c>
      <c r="E63" s="30" t="s">
        <v>42</v>
      </c>
      <c r="F63" s="31"/>
      <c r="G63" s="40" t="s">
        <v>103</v>
      </c>
      <c r="H63" s="30">
        <f>20-4</f>
        <v>16</v>
      </c>
      <c r="I63" s="30" t="s">
        <v>42</v>
      </c>
      <c r="J63" s="30"/>
      <c r="K63" s="40" t="s">
        <v>103</v>
      </c>
    </row>
    <row r="64" spans="2:11" ht="24" customHeight="1" x14ac:dyDescent="0.3">
      <c r="B64" s="18" t="s">
        <v>7</v>
      </c>
      <c r="C64" s="19" t="s">
        <v>9</v>
      </c>
      <c r="D64" s="30">
        <f>20-5</f>
        <v>15</v>
      </c>
      <c r="E64" s="30" t="s">
        <v>42</v>
      </c>
      <c r="F64" s="30"/>
      <c r="G64" s="40" t="s">
        <v>103</v>
      </c>
      <c r="H64" s="30">
        <f>20-3</f>
        <v>17</v>
      </c>
      <c r="I64" s="30" t="s">
        <v>42</v>
      </c>
      <c r="J64" s="30"/>
      <c r="K64" s="40" t="s">
        <v>103</v>
      </c>
    </row>
    <row r="65" spans="2:12" ht="24" customHeight="1" x14ac:dyDescent="0.3">
      <c r="B65" s="18" t="s">
        <v>8</v>
      </c>
      <c r="C65" s="19" t="s">
        <v>9</v>
      </c>
      <c r="D65" s="30">
        <f>20-5</f>
        <v>15</v>
      </c>
      <c r="E65" s="30" t="s">
        <v>42</v>
      </c>
      <c r="F65" s="30"/>
      <c r="G65" s="40" t="s">
        <v>103</v>
      </c>
      <c r="H65" s="30">
        <f>20-8</f>
        <v>12</v>
      </c>
      <c r="I65" s="30" t="s">
        <v>42</v>
      </c>
      <c r="J65" s="30"/>
      <c r="K65" s="40" t="s">
        <v>103</v>
      </c>
    </row>
    <row r="66" spans="2:12" ht="24" customHeight="1" x14ac:dyDescent="0.3">
      <c r="B66" s="60" t="s">
        <v>13</v>
      </c>
      <c r="C66" s="61"/>
      <c r="D66" s="33">
        <f>SUM(D67:D81)</f>
        <v>76</v>
      </c>
      <c r="E66" s="62" t="s">
        <v>86</v>
      </c>
      <c r="F66" s="63"/>
      <c r="G66" s="64"/>
      <c r="H66" s="33">
        <f>SUM(H67:H81)</f>
        <v>167</v>
      </c>
      <c r="I66" s="62" t="s">
        <v>87</v>
      </c>
      <c r="J66" s="63"/>
      <c r="K66" s="64"/>
      <c r="L66" s="1">
        <f>D66+H66</f>
        <v>243</v>
      </c>
    </row>
    <row r="67" spans="2:12" ht="24" customHeight="1" x14ac:dyDescent="0.3">
      <c r="B67" s="18" t="s">
        <v>5</v>
      </c>
      <c r="C67" s="19" t="s">
        <v>55</v>
      </c>
      <c r="D67" s="30">
        <f>30-17</f>
        <v>13</v>
      </c>
      <c r="E67" s="31" t="s">
        <v>44</v>
      </c>
      <c r="F67" s="31"/>
      <c r="G67" s="30" t="s">
        <v>70</v>
      </c>
      <c r="H67" s="32">
        <v>30</v>
      </c>
      <c r="I67" s="46" t="s">
        <v>93</v>
      </c>
      <c r="J67" s="46"/>
      <c r="K67" s="32" t="s">
        <v>95</v>
      </c>
    </row>
    <row r="68" spans="2:12" ht="24" customHeight="1" x14ac:dyDescent="0.3">
      <c r="B68" s="18" t="s">
        <v>12</v>
      </c>
      <c r="C68" s="19" t="s">
        <v>55</v>
      </c>
      <c r="D68" s="30">
        <f>30-11</f>
        <v>19</v>
      </c>
      <c r="E68" s="31" t="s">
        <v>49</v>
      </c>
      <c r="F68" s="31"/>
      <c r="G68" s="30" t="s">
        <v>70</v>
      </c>
      <c r="H68" s="30">
        <f>30-8</f>
        <v>22</v>
      </c>
      <c r="I68" s="31" t="s">
        <v>94</v>
      </c>
      <c r="J68" s="31"/>
      <c r="K68" s="30" t="s">
        <v>95</v>
      </c>
    </row>
    <row r="69" spans="2:12" ht="24" customHeight="1" x14ac:dyDescent="0.3">
      <c r="B69" s="18" t="s">
        <v>33</v>
      </c>
      <c r="C69" s="19" t="s">
        <v>55</v>
      </c>
      <c r="D69" s="32">
        <v>30</v>
      </c>
      <c r="E69" s="65" t="s">
        <v>109</v>
      </c>
      <c r="F69" s="66"/>
      <c r="G69" s="66"/>
      <c r="H69" s="66"/>
      <c r="I69" s="66"/>
      <c r="J69" s="67"/>
      <c r="K69" s="32" t="s">
        <v>108</v>
      </c>
    </row>
    <row r="70" spans="2:12" ht="24" customHeight="1" x14ac:dyDescent="0.3">
      <c r="B70" s="18" t="s">
        <v>20</v>
      </c>
      <c r="C70" s="19" t="s">
        <v>55</v>
      </c>
      <c r="D70" s="30">
        <f>30-27</f>
        <v>3</v>
      </c>
      <c r="E70" s="51" t="s">
        <v>78</v>
      </c>
      <c r="F70" s="56"/>
      <c r="G70" s="56"/>
      <c r="H70" s="56"/>
      <c r="I70" s="56"/>
      <c r="J70" s="52"/>
      <c r="K70" s="30" t="s">
        <v>72</v>
      </c>
    </row>
    <row r="71" spans="2:12" ht="24" customHeight="1" x14ac:dyDescent="0.3">
      <c r="B71" s="18" t="s">
        <v>6</v>
      </c>
      <c r="C71" s="19" t="s">
        <v>55</v>
      </c>
      <c r="D71" s="30"/>
      <c r="E71" s="31"/>
      <c r="F71" s="31"/>
      <c r="G71" s="30"/>
      <c r="H71" s="30">
        <f>30-29</f>
        <v>1</v>
      </c>
      <c r="I71" s="31" t="s">
        <v>44</v>
      </c>
      <c r="J71" s="31"/>
      <c r="K71" s="30" t="s">
        <v>45</v>
      </c>
    </row>
    <row r="72" spans="2:12" ht="24" customHeight="1" x14ac:dyDescent="0.3">
      <c r="B72" s="18" t="s">
        <v>34</v>
      </c>
      <c r="C72" s="19" t="s">
        <v>55</v>
      </c>
      <c r="D72" s="30"/>
      <c r="E72" s="31"/>
      <c r="F72" s="31"/>
      <c r="G72" s="30"/>
      <c r="H72" s="30">
        <f>30-10</f>
        <v>20</v>
      </c>
      <c r="I72" s="31" t="s">
        <v>44</v>
      </c>
      <c r="J72" s="31"/>
      <c r="K72" s="30" t="s">
        <v>45</v>
      </c>
    </row>
    <row r="73" spans="2:12" ht="24" customHeight="1" x14ac:dyDescent="0.3">
      <c r="B73" s="18" t="s">
        <v>35</v>
      </c>
      <c r="C73" s="19" t="s">
        <v>55</v>
      </c>
      <c r="D73" s="30"/>
      <c r="E73" s="31"/>
      <c r="F73" s="31"/>
      <c r="G73" s="30"/>
      <c r="H73" s="30">
        <f>30-17</f>
        <v>13</v>
      </c>
      <c r="I73" s="31" t="s">
        <v>49</v>
      </c>
      <c r="J73" s="31"/>
      <c r="K73" s="30" t="s">
        <v>45</v>
      </c>
    </row>
    <row r="74" spans="2:12" ht="24" customHeight="1" x14ac:dyDescent="0.3">
      <c r="B74" s="18" t="s">
        <v>36</v>
      </c>
      <c r="C74" s="19" t="s">
        <v>55</v>
      </c>
      <c r="D74" s="30"/>
      <c r="E74" s="31"/>
      <c r="F74" s="31"/>
      <c r="G74" s="30"/>
      <c r="H74" s="30"/>
      <c r="I74" s="31"/>
      <c r="J74" s="31"/>
      <c r="K74" s="30"/>
    </row>
    <row r="75" spans="2:12" ht="24" customHeight="1" x14ac:dyDescent="0.3">
      <c r="B75" s="18" t="s">
        <v>21</v>
      </c>
      <c r="C75" s="19" t="s">
        <v>55</v>
      </c>
      <c r="D75" s="30"/>
      <c r="E75" s="31"/>
      <c r="F75" s="31"/>
      <c r="G75" s="30"/>
      <c r="H75" s="30">
        <f>30-18</f>
        <v>12</v>
      </c>
      <c r="I75" s="31" t="s">
        <v>96</v>
      </c>
      <c r="J75" s="31"/>
      <c r="K75" s="30" t="s">
        <v>41</v>
      </c>
    </row>
    <row r="76" spans="2:12" ht="24" customHeight="1" x14ac:dyDescent="0.3">
      <c r="B76" s="18" t="s">
        <v>37</v>
      </c>
      <c r="C76" s="19" t="s">
        <v>55</v>
      </c>
      <c r="D76" s="30"/>
      <c r="E76" s="31"/>
      <c r="F76" s="31"/>
      <c r="G76" s="30"/>
      <c r="H76" s="32">
        <v>30</v>
      </c>
      <c r="I76" s="46" t="s">
        <v>85</v>
      </c>
      <c r="J76" s="46"/>
      <c r="K76" s="32" t="s">
        <v>92</v>
      </c>
    </row>
    <row r="77" spans="2:12" ht="24" hidden="1" customHeight="1" x14ac:dyDescent="0.3">
      <c r="B77" s="18" t="s">
        <v>22</v>
      </c>
      <c r="C77" s="19" t="s">
        <v>67</v>
      </c>
      <c r="D77" s="30"/>
      <c r="E77" s="31" t="s">
        <v>110</v>
      </c>
      <c r="F77" s="31"/>
      <c r="G77" s="30" t="s">
        <v>73</v>
      </c>
      <c r="H77" s="30"/>
      <c r="I77" s="31" t="s">
        <v>71</v>
      </c>
      <c r="J77" s="31"/>
      <c r="K77" s="30" t="s">
        <v>73</v>
      </c>
    </row>
    <row r="78" spans="2:12" ht="24" hidden="1" customHeight="1" x14ac:dyDescent="0.3">
      <c r="B78" s="18" t="s">
        <v>38</v>
      </c>
      <c r="C78" s="19" t="s">
        <v>67</v>
      </c>
      <c r="D78" s="30"/>
      <c r="E78" s="31" t="s">
        <v>111</v>
      </c>
      <c r="F78" s="31"/>
      <c r="G78" s="30" t="s">
        <v>73</v>
      </c>
      <c r="H78" s="30"/>
      <c r="I78" s="31" t="s">
        <v>71</v>
      </c>
      <c r="J78" s="31"/>
      <c r="K78" s="30" t="s">
        <v>73</v>
      </c>
    </row>
    <row r="79" spans="2:12" ht="24" customHeight="1" x14ac:dyDescent="0.3">
      <c r="B79" s="18" t="s">
        <v>39</v>
      </c>
      <c r="C79" s="19" t="s">
        <v>55</v>
      </c>
      <c r="D79" s="30"/>
      <c r="E79" s="31"/>
      <c r="F79" s="31"/>
      <c r="G79" s="31"/>
      <c r="H79" s="30">
        <f>30-7</f>
        <v>23</v>
      </c>
      <c r="I79" s="31" t="s">
        <v>97</v>
      </c>
      <c r="J79" s="31"/>
      <c r="K79" s="30" t="s">
        <v>98</v>
      </c>
    </row>
    <row r="80" spans="2:12" ht="24" customHeight="1" x14ac:dyDescent="0.3">
      <c r="B80" s="18" t="s">
        <v>7</v>
      </c>
      <c r="C80" s="19" t="s">
        <v>55</v>
      </c>
      <c r="D80" s="30"/>
      <c r="E80" s="31"/>
      <c r="F80" s="31"/>
      <c r="G80" s="30"/>
      <c r="H80" s="30">
        <f>30-14</f>
        <v>16</v>
      </c>
      <c r="I80" s="31" t="s">
        <v>24</v>
      </c>
      <c r="J80" s="31"/>
      <c r="K80" s="30" t="s">
        <v>40</v>
      </c>
    </row>
    <row r="81" spans="2:12" ht="24" customHeight="1" x14ac:dyDescent="0.3">
      <c r="B81" s="18" t="s">
        <v>8</v>
      </c>
      <c r="C81" s="19" t="s">
        <v>55</v>
      </c>
      <c r="D81" s="30">
        <f>30-19</f>
        <v>11</v>
      </c>
      <c r="E81" s="51" t="s">
        <v>78</v>
      </c>
      <c r="F81" s="56"/>
      <c r="G81" s="56"/>
      <c r="H81" s="56"/>
      <c r="I81" s="52"/>
      <c r="J81" s="31"/>
      <c r="K81" s="30" t="s">
        <v>99</v>
      </c>
    </row>
    <row r="82" spans="2:12" ht="24" customHeight="1" x14ac:dyDescent="0.3">
      <c r="B82" s="60" t="s">
        <v>46</v>
      </c>
      <c r="C82" s="61"/>
      <c r="D82" s="33">
        <f>SUM(D83:D91)</f>
        <v>183</v>
      </c>
      <c r="E82" s="33"/>
      <c r="F82" s="33"/>
      <c r="G82" s="33"/>
      <c r="H82" s="33"/>
      <c r="I82" s="33"/>
      <c r="J82" s="33"/>
      <c r="K82" s="33"/>
      <c r="L82" s="1">
        <f>D82+H82</f>
        <v>183</v>
      </c>
    </row>
    <row r="83" spans="2:12" ht="24" customHeight="1" x14ac:dyDescent="0.3">
      <c r="B83" s="53" t="s">
        <v>50</v>
      </c>
      <c r="C83" s="57" t="s">
        <v>53</v>
      </c>
      <c r="D83" s="30">
        <v>40</v>
      </c>
      <c r="E83" s="30" t="s">
        <v>56</v>
      </c>
      <c r="F83" s="51" t="s">
        <v>60</v>
      </c>
      <c r="G83" s="56"/>
      <c r="H83" s="56"/>
      <c r="I83" s="52"/>
      <c r="J83" s="51" t="s">
        <v>51</v>
      </c>
      <c r="K83" s="52"/>
    </row>
    <row r="84" spans="2:12" ht="24" customHeight="1" x14ac:dyDescent="0.3">
      <c r="B84" s="55"/>
      <c r="C84" s="58"/>
      <c r="D84" s="30">
        <v>15</v>
      </c>
      <c r="E84" s="30" t="s">
        <v>56</v>
      </c>
      <c r="F84" s="51" t="s">
        <v>63</v>
      </c>
      <c r="G84" s="56"/>
      <c r="H84" s="56"/>
      <c r="I84" s="52"/>
      <c r="J84" s="51" t="s">
        <v>51</v>
      </c>
      <c r="K84" s="52"/>
    </row>
    <row r="85" spans="2:12" ht="24" customHeight="1" x14ac:dyDescent="0.3">
      <c r="B85" s="53" t="s">
        <v>59</v>
      </c>
      <c r="C85" s="57" t="s">
        <v>53</v>
      </c>
      <c r="D85" s="30">
        <v>40</v>
      </c>
      <c r="E85" s="30" t="s">
        <v>56</v>
      </c>
      <c r="F85" s="51" t="s">
        <v>61</v>
      </c>
      <c r="G85" s="56"/>
      <c r="H85" s="56"/>
      <c r="I85" s="52"/>
      <c r="J85" s="51" t="s">
        <v>51</v>
      </c>
      <c r="K85" s="52"/>
    </row>
    <row r="86" spans="2:12" ht="24" customHeight="1" x14ac:dyDescent="0.3">
      <c r="B86" s="55"/>
      <c r="C86" s="58"/>
      <c r="D86" s="30">
        <f>15-10</f>
        <v>5</v>
      </c>
      <c r="E86" s="30" t="s">
        <v>56</v>
      </c>
      <c r="F86" s="51" t="s">
        <v>64</v>
      </c>
      <c r="G86" s="56"/>
      <c r="H86" s="56"/>
      <c r="I86" s="52"/>
      <c r="J86" s="51" t="s">
        <v>51</v>
      </c>
      <c r="K86" s="52"/>
    </row>
    <row r="87" spans="2:12" ht="24" hidden="1" customHeight="1" x14ac:dyDescent="0.3">
      <c r="B87" s="35" t="s">
        <v>22</v>
      </c>
      <c r="C87" s="36" t="s">
        <v>67</v>
      </c>
      <c r="D87" s="30"/>
      <c r="E87" s="30"/>
      <c r="F87" s="51"/>
      <c r="G87" s="52"/>
      <c r="H87" s="31">
        <v>25</v>
      </c>
      <c r="I87" s="31" t="s">
        <v>68</v>
      </c>
      <c r="J87" s="31" t="s">
        <v>69</v>
      </c>
      <c r="K87" s="30" t="s">
        <v>73</v>
      </c>
    </row>
    <row r="88" spans="2:12" ht="24" hidden="1" customHeight="1" x14ac:dyDescent="0.3">
      <c r="B88" s="18" t="s">
        <v>38</v>
      </c>
      <c r="C88" s="36" t="s">
        <v>67</v>
      </c>
      <c r="D88" s="30"/>
      <c r="E88" s="30"/>
      <c r="F88" s="51"/>
      <c r="G88" s="52"/>
      <c r="H88" s="31">
        <v>25</v>
      </c>
      <c r="I88" s="31" t="s">
        <v>68</v>
      </c>
      <c r="J88" s="31" t="s">
        <v>69</v>
      </c>
      <c r="K88" s="30" t="s">
        <v>73</v>
      </c>
    </row>
    <row r="89" spans="2:12" ht="24" customHeight="1" x14ac:dyDescent="0.3">
      <c r="B89" s="53" t="s">
        <v>52</v>
      </c>
      <c r="C89" s="19" t="s">
        <v>55</v>
      </c>
      <c r="D89" s="30">
        <v>30</v>
      </c>
      <c r="E89" s="30" t="s">
        <v>58</v>
      </c>
      <c r="F89" s="51" t="s">
        <v>66</v>
      </c>
      <c r="G89" s="56"/>
      <c r="H89" s="56"/>
      <c r="I89" s="52"/>
      <c r="J89" s="51" t="s">
        <v>51</v>
      </c>
      <c r="K89" s="52"/>
    </row>
    <row r="90" spans="2:12" ht="24" customHeight="1" x14ac:dyDescent="0.3">
      <c r="B90" s="54"/>
      <c r="C90" s="57" t="s">
        <v>53</v>
      </c>
      <c r="D90" s="30">
        <f>40-2</f>
        <v>38</v>
      </c>
      <c r="E90" s="30" t="s">
        <v>57</v>
      </c>
      <c r="F90" s="51" t="s">
        <v>62</v>
      </c>
      <c r="G90" s="56"/>
      <c r="H90" s="56"/>
      <c r="I90" s="52"/>
      <c r="J90" s="51" t="s">
        <v>51</v>
      </c>
      <c r="K90" s="52"/>
    </row>
    <row r="91" spans="2:12" ht="24" customHeight="1" x14ac:dyDescent="0.3">
      <c r="B91" s="55"/>
      <c r="C91" s="58"/>
      <c r="D91" s="30">
        <v>15</v>
      </c>
      <c r="E91" s="30" t="s">
        <v>57</v>
      </c>
      <c r="F91" s="51" t="s">
        <v>65</v>
      </c>
      <c r="G91" s="56"/>
      <c r="H91" s="56"/>
      <c r="I91" s="52"/>
      <c r="J91" s="51" t="s">
        <v>51</v>
      </c>
      <c r="K91" s="52"/>
    </row>
    <row r="92" spans="2:12" s="12" customFormat="1" ht="21.95" customHeight="1" x14ac:dyDescent="0.3">
      <c r="B92" s="13" t="s">
        <v>28</v>
      </c>
      <c r="C92" s="6"/>
      <c r="D92" s="6"/>
      <c r="E92" s="6"/>
      <c r="F92" s="6"/>
      <c r="G92" s="7"/>
      <c r="H92" s="6"/>
    </row>
    <row r="93" spans="2:12" s="26" customFormat="1" ht="21.95" customHeight="1" x14ac:dyDescent="0.3">
      <c r="B93" s="27" t="s">
        <v>29</v>
      </c>
      <c r="C93" s="28"/>
      <c r="D93" s="28"/>
      <c r="E93" s="28"/>
      <c r="F93" s="28"/>
      <c r="G93" s="29"/>
      <c r="H93" s="28"/>
    </row>
    <row r="94" spans="2:12" s="26" customFormat="1" ht="21.95" customHeight="1" x14ac:dyDescent="0.3">
      <c r="B94" s="27" t="s">
        <v>30</v>
      </c>
      <c r="C94" s="28"/>
      <c r="D94" s="28"/>
      <c r="E94" s="28"/>
      <c r="F94" s="28"/>
      <c r="G94" s="29"/>
      <c r="H94" s="28"/>
    </row>
    <row r="95" spans="2:12" s="26" customFormat="1" ht="21.95" customHeight="1" x14ac:dyDescent="0.3">
      <c r="B95" s="27" t="s">
        <v>31</v>
      </c>
      <c r="C95" s="28"/>
      <c r="D95" s="28"/>
      <c r="E95" s="28"/>
      <c r="F95" s="28"/>
      <c r="G95" s="29"/>
      <c r="H95" s="28"/>
    </row>
    <row r="96" spans="2:12" s="26" customFormat="1" ht="21.95" customHeight="1" x14ac:dyDescent="0.3">
      <c r="B96" s="27" t="s">
        <v>32</v>
      </c>
      <c r="C96" s="28"/>
      <c r="D96" s="28"/>
      <c r="E96" s="28"/>
      <c r="F96" s="28"/>
      <c r="G96" s="29"/>
      <c r="H96" s="28"/>
    </row>
    <row r="97" spans="2:8" s="26" customFormat="1" ht="21.95" customHeight="1" x14ac:dyDescent="0.3">
      <c r="B97" s="27" t="s">
        <v>47</v>
      </c>
      <c r="C97" s="28"/>
      <c r="D97" s="28"/>
      <c r="E97" s="28"/>
      <c r="F97" s="28"/>
      <c r="G97" s="29"/>
      <c r="H97" s="28"/>
    </row>
    <row r="98" spans="2:8" s="26" customFormat="1" ht="21.95" customHeight="1" x14ac:dyDescent="0.3">
      <c r="B98" s="27" t="s">
        <v>48</v>
      </c>
      <c r="C98" s="28"/>
      <c r="D98" s="28"/>
      <c r="E98" s="28"/>
      <c r="F98" s="28"/>
      <c r="G98" s="29"/>
      <c r="H98" s="28"/>
    </row>
    <row r="99" spans="2:8" s="12" customFormat="1" ht="21.95" customHeight="1" x14ac:dyDescent="0.3">
      <c r="B99" s="13" t="s">
        <v>27</v>
      </c>
      <c r="C99" s="6"/>
      <c r="D99" s="6"/>
      <c r="E99" s="6"/>
      <c r="F99" s="6"/>
      <c r="G99" s="7"/>
      <c r="H99" s="6"/>
    </row>
    <row r="100" spans="2:8" s="12" customFormat="1" ht="21.95" customHeight="1" x14ac:dyDescent="0.3">
      <c r="B100" s="15" t="s">
        <v>74</v>
      </c>
      <c r="C100" s="11"/>
      <c r="D100" s="11"/>
      <c r="E100" s="11"/>
      <c r="F100" s="11"/>
      <c r="G100" s="11"/>
      <c r="H100" s="11"/>
    </row>
    <row r="101" spans="2:8" s="12" customFormat="1" ht="21.95" customHeight="1" x14ac:dyDescent="0.3">
      <c r="B101" s="49" t="s">
        <v>15</v>
      </c>
      <c r="C101" s="49"/>
      <c r="D101" s="49"/>
      <c r="E101" s="49"/>
      <c r="F101" s="49"/>
      <c r="G101" s="49"/>
      <c r="H101" s="49"/>
    </row>
    <row r="102" spans="2:8" s="14" customFormat="1" ht="21.95" customHeight="1" x14ac:dyDescent="0.3">
      <c r="B102" s="50" t="s">
        <v>16</v>
      </c>
      <c r="C102" s="50"/>
      <c r="D102" s="50"/>
      <c r="E102" s="50"/>
      <c r="F102" s="50"/>
      <c r="G102" s="50"/>
      <c r="H102" s="50"/>
    </row>
    <row r="103" spans="2:8" s="14" customFormat="1" ht="21.95" customHeight="1" x14ac:dyDescent="0.3">
      <c r="B103" s="50" t="s">
        <v>25</v>
      </c>
      <c r="C103" s="50"/>
      <c r="D103" s="50"/>
      <c r="E103" s="50"/>
      <c r="F103" s="50"/>
      <c r="G103" s="50"/>
      <c r="H103" s="50"/>
    </row>
    <row r="104" spans="2:8" s="14" customFormat="1" ht="21.95" customHeight="1" x14ac:dyDescent="0.3">
      <c r="B104" s="13" t="s">
        <v>14</v>
      </c>
      <c r="C104" s="8"/>
      <c r="D104" s="8"/>
      <c r="E104" s="8"/>
      <c r="F104" s="8"/>
      <c r="G104" s="9"/>
      <c r="H104" s="8"/>
    </row>
    <row r="105" spans="2:8" s="14" customFormat="1" ht="21.95" customHeight="1" x14ac:dyDescent="0.3">
      <c r="B105" s="16" t="s">
        <v>26</v>
      </c>
    </row>
    <row r="106" spans="2:8" s="14" customFormat="1" ht="21.95" customHeight="1" x14ac:dyDescent="0.3">
      <c r="B106" s="14" t="s">
        <v>17</v>
      </c>
    </row>
    <row r="107" spans="2:8" s="14" customFormat="1" ht="21.95" customHeight="1" x14ac:dyDescent="0.3">
      <c r="B107" s="14" t="s">
        <v>18</v>
      </c>
    </row>
    <row r="108" spans="2:8" s="14" customFormat="1" ht="24.95" customHeight="1" x14ac:dyDescent="0.3">
      <c r="B108" s="10" t="s">
        <v>19</v>
      </c>
    </row>
    <row r="109" spans="2:8" ht="21.95" customHeight="1" x14ac:dyDescent="0.3"/>
    <row r="110" spans="2:8" ht="21.95" customHeight="1" x14ac:dyDescent="0.3"/>
    <row r="111" spans="2:8" ht="21.95" customHeight="1" x14ac:dyDescent="0.3"/>
  </sheetData>
  <mergeCells count="59">
    <mergeCell ref="B18:C18"/>
    <mergeCell ref="B19:B22"/>
    <mergeCell ref="C19:C22"/>
    <mergeCell ref="B23:B26"/>
    <mergeCell ref="C23:C26"/>
    <mergeCell ref="B1:K1"/>
    <mergeCell ref="B3:K14"/>
    <mergeCell ref="B16:B17"/>
    <mergeCell ref="C16:C17"/>
    <mergeCell ref="D16:G16"/>
    <mergeCell ref="H16:K16"/>
    <mergeCell ref="B41:B44"/>
    <mergeCell ref="C41:C44"/>
    <mergeCell ref="B45:B48"/>
    <mergeCell ref="C45:C48"/>
    <mergeCell ref="B27:B30"/>
    <mergeCell ref="C27:C30"/>
    <mergeCell ref="B31:B34"/>
    <mergeCell ref="C31:C34"/>
    <mergeCell ref="B37:B38"/>
    <mergeCell ref="C37:C38"/>
    <mergeCell ref="B39:B40"/>
    <mergeCell ref="C39:C40"/>
    <mergeCell ref="E49:K49"/>
    <mergeCell ref="B66:C66"/>
    <mergeCell ref="E81:I81"/>
    <mergeCell ref="B82:C82"/>
    <mergeCell ref="B50:C50"/>
    <mergeCell ref="E50:G50"/>
    <mergeCell ref="I50:K50"/>
    <mergeCell ref="E66:G66"/>
    <mergeCell ref="I66:K66"/>
    <mergeCell ref="E69:J69"/>
    <mergeCell ref="E70:J70"/>
    <mergeCell ref="B83:B84"/>
    <mergeCell ref="C83:C84"/>
    <mergeCell ref="F83:I83"/>
    <mergeCell ref="J83:K83"/>
    <mergeCell ref="F84:I84"/>
    <mergeCell ref="J84:K84"/>
    <mergeCell ref="B85:B86"/>
    <mergeCell ref="C85:C86"/>
    <mergeCell ref="F85:I85"/>
    <mergeCell ref="J85:K85"/>
    <mergeCell ref="F86:I86"/>
    <mergeCell ref="J86:K86"/>
    <mergeCell ref="J89:K89"/>
    <mergeCell ref="C90:C91"/>
    <mergeCell ref="F90:I90"/>
    <mergeCell ref="J90:K90"/>
    <mergeCell ref="F91:I91"/>
    <mergeCell ref="J91:K91"/>
    <mergeCell ref="B101:H101"/>
    <mergeCell ref="B102:H102"/>
    <mergeCell ref="B103:H103"/>
    <mergeCell ref="F87:G87"/>
    <mergeCell ref="F88:G88"/>
    <mergeCell ref="B89:B91"/>
    <mergeCell ref="F89:I89"/>
  </mergeCells>
  <phoneticPr fontId="1" type="noConversion"/>
  <hyperlinks>
    <hyperlink ref="B108" r:id="rId1" display="http://www.hssports.or.kr/"/>
  </hyperlinks>
  <pageMargins left="0.39370078740157483" right="0.39370078740157483" top="0.6692913385826772" bottom="0.59055118110236227" header="0.31496062992125984" footer="0.31496062992125984"/>
  <pageSetup paperSize="9" scale="72" orientation="portrait" r:id="rId2"/>
  <rowBreaks count="2" manualBreakCount="2">
    <brk id="40" max="10" man="1"/>
    <brk id="6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12월 수강안내</vt:lpstr>
      <vt:lpstr>'12월 수강안내'!Print_Area</vt:lpstr>
      <vt:lpstr>'12월 수강안내'!Print_Titles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yoojundong</dc:creator>
  <cp:lastModifiedBy>user</cp:lastModifiedBy>
  <cp:lastPrinted>2022-11-21T01:18:58Z</cp:lastPrinted>
  <dcterms:created xsi:type="dcterms:W3CDTF">2022-01-29T04:25:39Z</dcterms:created>
  <dcterms:modified xsi:type="dcterms:W3CDTF">2022-11-23T06:58:23Z</dcterms:modified>
</cp:coreProperties>
</file>